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NetGo Group\Netgo Group 2025\Vehiculos Semanales\"/>
    </mc:Choice>
  </mc:AlternateContent>
  <xr:revisionPtr revIDLastSave="0" documentId="13_ncr:1_{8DD185EF-8DFC-49B4-A8F2-4702C107F678}" xr6:coauthVersionLast="47" xr6:coauthVersionMax="47" xr10:uidLastSave="{00000000-0000-0000-0000-000000000000}"/>
  <bookViews>
    <workbookView xWindow="-120" yWindow="-120" windowWidth="20730" windowHeight="11040" activeTab="4" xr2:uid="{BBBB2204-B941-4628-8067-D1E879A3EFA3}"/>
  </bookViews>
  <sheets>
    <sheet name="W22" sheetId="106" r:id="rId1"/>
    <sheet name="W23" sheetId="107" r:id="rId2"/>
    <sheet name="W24" sheetId="108" r:id="rId3"/>
    <sheet name="W25" sheetId="110" r:id="rId4"/>
    <sheet name="W26" sheetId="109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limentacionList">[1]!asignacionAlimentacionTbl[Alimentacion]</definedName>
    <definedName name="combustibleList">[1]!asignacionCombTbl[Monto]</definedName>
    <definedName name="cuadrillaList">[2]!cuadrillasTbl[CUADRILLA]</definedName>
    <definedName name="cuadrillasList">#REF!</definedName>
    <definedName name="diaCombustible">330</definedName>
    <definedName name="diasCombustible">#REF!</definedName>
    <definedName name="habitacionList">[1]!habitacionesTbl[Habitaciones]</definedName>
    <definedName name="nombreList">#REF!</definedName>
    <definedName name="nombresList">[2]!dataPersonal[NOMBRE COMPLETO]</definedName>
    <definedName name="proyectosList">#REF!</definedName>
    <definedName name="rolList">#REF!</definedName>
    <definedName name="tipoHabitacionList">[1]!habitacionesTbl[Valor]</definedName>
    <definedName name="vehiculoList">#REF!</definedName>
    <definedName name="vehiculosList">[2]!vehiculosTbl[VEHICULO]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0" i="110" l="1"/>
  <c r="B219" i="110" s="1"/>
  <c r="N215" i="110"/>
  <c r="M215" i="110"/>
  <c r="N214" i="110"/>
  <c r="M214" i="110"/>
  <c r="N213" i="110"/>
  <c r="M213" i="110"/>
  <c r="N212" i="110"/>
  <c r="M212" i="110"/>
  <c r="N211" i="110"/>
  <c r="M211" i="110"/>
  <c r="N210" i="110"/>
  <c r="M210" i="110"/>
  <c r="N209" i="110"/>
  <c r="M209" i="110"/>
  <c r="N208" i="110"/>
  <c r="M208" i="110"/>
  <c r="N207" i="110"/>
  <c r="M207" i="110"/>
  <c r="N206" i="110"/>
  <c r="M206" i="110"/>
  <c r="N205" i="110"/>
  <c r="M205" i="110"/>
  <c r="N204" i="110"/>
  <c r="M204" i="110"/>
  <c r="N203" i="110"/>
  <c r="M203" i="110"/>
  <c r="N202" i="110"/>
  <c r="M202" i="110"/>
  <c r="N201" i="110"/>
  <c r="M201" i="110"/>
  <c r="N200" i="110"/>
  <c r="M200" i="110"/>
  <c r="N199" i="110"/>
  <c r="M199" i="110"/>
  <c r="N198" i="110"/>
  <c r="M198" i="110"/>
  <c r="N197" i="110"/>
  <c r="M197" i="110"/>
  <c r="N196" i="110"/>
  <c r="M196" i="110"/>
  <c r="N195" i="110"/>
  <c r="M195" i="110"/>
  <c r="N194" i="110"/>
  <c r="M194" i="110"/>
  <c r="N193" i="110"/>
  <c r="M193" i="110"/>
  <c r="N192" i="110"/>
  <c r="M192" i="110"/>
  <c r="N191" i="110"/>
  <c r="M191" i="110"/>
  <c r="N190" i="110"/>
  <c r="M190" i="110"/>
  <c r="N189" i="110"/>
  <c r="M189" i="110"/>
  <c r="N188" i="110"/>
  <c r="M188" i="110"/>
  <c r="N187" i="110"/>
  <c r="M187" i="110"/>
  <c r="N186" i="110"/>
  <c r="M186" i="110"/>
  <c r="N185" i="110"/>
  <c r="M185" i="110"/>
  <c r="N184" i="110"/>
  <c r="M184" i="110"/>
  <c r="N183" i="110"/>
  <c r="M183" i="110"/>
  <c r="N182" i="110"/>
  <c r="M182" i="110"/>
  <c r="N181" i="110"/>
  <c r="M181" i="110"/>
  <c r="N180" i="110"/>
  <c r="M180" i="110"/>
  <c r="N179" i="110"/>
  <c r="M179" i="110"/>
  <c r="N178" i="110"/>
  <c r="M178" i="110"/>
  <c r="N177" i="110"/>
  <c r="M177" i="110"/>
  <c r="N176" i="110"/>
  <c r="M176" i="110"/>
  <c r="N175" i="110"/>
  <c r="M175" i="110"/>
  <c r="N174" i="110"/>
  <c r="M174" i="110"/>
  <c r="N173" i="110"/>
  <c r="M173" i="110"/>
  <c r="N172" i="110"/>
  <c r="M172" i="110"/>
  <c r="N171" i="110"/>
  <c r="M171" i="110"/>
  <c r="N170" i="110"/>
  <c r="M170" i="110"/>
  <c r="N169" i="110"/>
  <c r="M169" i="110"/>
  <c r="N168" i="110"/>
  <c r="M168" i="110"/>
  <c r="N167" i="110"/>
  <c r="M167" i="110"/>
  <c r="N166" i="110"/>
  <c r="M166" i="110"/>
  <c r="N165" i="110"/>
  <c r="M165" i="110"/>
  <c r="N164" i="110"/>
  <c r="M164" i="110"/>
  <c r="N163" i="110"/>
  <c r="M163" i="110"/>
  <c r="N162" i="110"/>
  <c r="M162" i="110"/>
  <c r="N161" i="110"/>
  <c r="M161" i="110"/>
  <c r="N160" i="110"/>
  <c r="M160" i="110"/>
  <c r="N159" i="110"/>
  <c r="M159" i="110"/>
  <c r="N158" i="110"/>
  <c r="M158" i="110"/>
  <c r="N157" i="110"/>
  <c r="M157" i="110"/>
  <c r="N156" i="110"/>
  <c r="M156" i="110"/>
  <c r="N155" i="110"/>
  <c r="M155" i="110"/>
  <c r="N154" i="110"/>
  <c r="M154" i="110"/>
  <c r="N153" i="110"/>
  <c r="M153" i="110"/>
  <c r="N152" i="110"/>
  <c r="M152" i="110"/>
  <c r="N151" i="110"/>
  <c r="M151" i="110"/>
  <c r="N150" i="110"/>
  <c r="M150" i="110"/>
  <c r="N149" i="110"/>
  <c r="M149" i="110"/>
  <c r="N148" i="110"/>
  <c r="M148" i="110"/>
  <c r="N147" i="110"/>
  <c r="M147" i="110"/>
  <c r="N146" i="110"/>
  <c r="M146" i="110"/>
  <c r="N145" i="110"/>
  <c r="M145" i="110"/>
  <c r="N144" i="110"/>
  <c r="M144" i="110"/>
  <c r="N143" i="110"/>
  <c r="M143" i="110"/>
  <c r="N142" i="110"/>
  <c r="M142" i="110"/>
  <c r="N141" i="110"/>
  <c r="M141" i="110"/>
  <c r="N140" i="110"/>
  <c r="M140" i="110"/>
  <c r="N139" i="110"/>
  <c r="M139" i="110"/>
  <c r="N138" i="110"/>
  <c r="M138" i="110"/>
  <c r="N137" i="110"/>
  <c r="M137" i="110"/>
  <c r="N136" i="110"/>
  <c r="M136" i="110"/>
  <c r="N135" i="110"/>
  <c r="M135" i="110"/>
  <c r="N134" i="110"/>
  <c r="M134" i="110"/>
  <c r="N133" i="110"/>
  <c r="M133" i="110"/>
  <c r="N132" i="110"/>
  <c r="M132" i="110"/>
  <c r="N131" i="110"/>
  <c r="M131" i="110"/>
  <c r="N130" i="110"/>
  <c r="M130" i="110"/>
  <c r="N129" i="110"/>
  <c r="M129" i="110"/>
  <c r="N128" i="110"/>
  <c r="M128" i="110"/>
  <c r="N127" i="110"/>
  <c r="M127" i="110"/>
  <c r="N126" i="110"/>
  <c r="M126" i="110"/>
  <c r="N125" i="110"/>
  <c r="M125" i="110"/>
  <c r="N124" i="110"/>
  <c r="M124" i="110"/>
  <c r="N123" i="110"/>
  <c r="M123" i="110"/>
  <c r="N122" i="110"/>
  <c r="M122" i="110"/>
  <c r="N121" i="110"/>
  <c r="M121" i="110"/>
  <c r="N120" i="110"/>
  <c r="M120" i="110"/>
  <c r="N119" i="110"/>
  <c r="M119" i="110"/>
  <c r="N118" i="110"/>
  <c r="M118" i="110"/>
  <c r="N117" i="110"/>
  <c r="M117" i="110"/>
  <c r="N116" i="110"/>
  <c r="M116" i="110"/>
  <c r="N115" i="110"/>
  <c r="M115" i="110"/>
  <c r="N114" i="110"/>
  <c r="M114" i="110"/>
  <c r="N113" i="110"/>
  <c r="M113" i="110"/>
  <c r="N112" i="110"/>
  <c r="M112" i="110"/>
  <c r="N111" i="110"/>
  <c r="M111" i="110"/>
  <c r="N110" i="110"/>
  <c r="M110" i="110"/>
  <c r="N109" i="110"/>
  <c r="M109" i="110"/>
  <c r="N108" i="110"/>
  <c r="M108" i="110"/>
  <c r="N107" i="110"/>
  <c r="M107" i="110"/>
  <c r="N106" i="110"/>
  <c r="M106" i="110"/>
  <c r="N105" i="110"/>
  <c r="M105" i="110"/>
  <c r="N104" i="110"/>
  <c r="M104" i="110"/>
  <c r="N103" i="110"/>
  <c r="M103" i="110"/>
  <c r="N102" i="110"/>
  <c r="M102" i="110"/>
  <c r="N101" i="110"/>
  <c r="M101" i="110"/>
  <c r="N100" i="110"/>
  <c r="M100" i="110"/>
  <c r="N99" i="110"/>
  <c r="M99" i="110"/>
  <c r="N98" i="110"/>
  <c r="M98" i="110"/>
  <c r="N97" i="110"/>
  <c r="M97" i="110"/>
  <c r="N96" i="110"/>
  <c r="M96" i="110"/>
  <c r="N95" i="110"/>
  <c r="M95" i="110"/>
  <c r="N94" i="110"/>
  <c r="M94" i="110"/>
  <c r="N93" i="110"/>
  <c r="M93" i="110"/>
  <c r="N92" i="110"/>
  <c r="M92" i="110"/>
  <c r="N91" i="110"/>
  <c r="M91" i="110"/>
  <c r="N90" i="110"/>
  <c r="M90" i="110"/>
  <c r="N89" i="110"/>
  <c r="M89" i="110"/>
  <c r="N88" i="110"/>
  <c r="M88" i="110"/>
  <c r="N87" i="110"/>
  <c r="M87" i="110"/>
  <c r="N86" i="110"/>
  <c r="M86" i="110"/>
  <c r="N85" i="110"/>
  <c r="M85" i="110"/>
  <c r="N84" i="110"/>
  <c r="M84" i="110"/>
  <c r="N83" i="110"/>
  <c r="M83" i="110"/>
  <c r="N82" i="110"/>
  <c r="M82" i="110"/>
  <c r="N81" i="110"/>
  <c r="M81" i="110"/>
  <c r="N80" i="110"/>
  <c r="M80" i="110"/>
  <c r="N79" i="110"/>
  <c r="M79" i="110"/>
  <c r="N78" i="110"/>
  <c r="M78" i="110"/>
  <c r="N77" i="110"/>
  <c r="M77" i="110"/>
  <c r="N76" i="110"/>
  <c r="M76" i="110"/>
  <c r="N75" i="110"/>
  <c r="M75" i="110"/>
  <c r="N74" i="110"/>
  <c r="M74" i="110"/>
  <c r="N73" i="110"/>
  <c r="M73" i="110"/>
  <c r="N72" i="110"/>
  <c r="M72" i="110"/>
  <c r="N71" i="110"/>
  <c r="M71" i="110"/>
  <c r="N70" i="110"/>
  <c r="M70" i="110"/>
  <c r="N69" i="110"/>
  <c r="M69" i="110"/>
  <c r="N68" i="110"/>
  <c r="M68" i="110"/>
  <c r="N67" i="110"/>
  <c r="M67" i="110"/>
  <c r="N66" i="110"/>
  <c r="M66" i="110"/>
  <c r="N65" i="110"/>
  <c r="M65" i="110"/>
  <c r="N64" i="110"/>
  <c r="M64" i="110"/>
  <c r="N63" i="110"/>
  <c r="M63" i="110"/>
  <c r="N62" i="110"/>
  <c r="M62" i="110"/>
  <c r="N61" i="110"/>
  <c r="M61" i="110"/>
  <c r="N60" i="110"/>
  <c r="M60" i="110"/>
  <c r="N59" i="110"/>
  <c r="M59" i="110"/>
  <c r="N58" i="110"/>
  <c r="M58" i="110"/>
  <c r="N57" i="110"/>
  <c r="M57" i="110"/>
  <c r="N56" i="110"/>
  <c r="M56" i="110"/>
  <c r="N55" i="110"/>
  <c r="M55" i="110"/>
  <c r="N54" i="110"/>
  <c r="M54" i="110"/>
  <c r="N53" i="110"/>
  <c r="M53" i="110"/>
  <c r="N52" i="110"/>
  <c r="M52" i="110"/>
  <c r="N51" i="110"/>
  <c r="M51" i="110"/>
  <c r="N50" i="110"/>
  <c r="M50" i="110"/>
  <c r="N49" i="110"/>
  <c r="M49" i="110"/>
  <c r="N48" i="110"/>
  <c r="M48" i="110"/>
  <c r="N47" i="110"/>
  <c r="M47" i="110"/>
  <c r="N46" i="110"/>
  <c r="M46" i="110"/>
  <c r="N45" i="110"/>
  <c r="M45" i="110"/>
  <c r="N44" i="110"/>
  <c r="M44" i="110"/>
  <c r="N43" i="110"/>
  <c r="M43" i="110"/>
  <c r="N42" i="110"/>
  <c r="M42" i="110"/>
  <c r="N41" i="110"/>
  <c r="M41" i="110"/>
  <c r="N40" i="110"/>
  <c r="M40" i="110"/>
  <c r="N39" i="110"/>
  <c r="M39" i="110"/>
  <c r="N38" i="110"/>
  <c r="M38" i="110"/>
  <c r="N37" i="110"/>
  <c r="M37" i="110"/>
  <c r="N36" i="110"/>
  <c r="M36" i="110"/>
  <c r="N35" i="110"/>
  <c r="M35" i="110"/>
  <c r="N34" i="110"/>
  <c r="M34" i="110"/>
  <c r="N33" i="110"/>
  <c r="M33" i="110"/>
  <c r="N32" i="110"/>
  <c r="M32" i="110"/>
  <c r="N31" i="110"/>
  <c r="M31" i="110"/>
  <c r="N30" i="110"/>
  <c r="M30" i="110"/>
  <c r="N29" i="110"/>
  <c r="M29" i="110"/>
  <c r="N28" i="110"/>
  <c r="M28" i="110"/>
  <c r="N27" i="110"/>
  <c r="M27" i="110"/>
  <c r="N26" i="110"/>
  <c r="M26" i="110"/>
  <c r="N25" i="110"/>
  <c r="M25" i="110"/>
  <c r="N24" i="110"/>
  <c r="M24" i="110"/>
  <c r="N23" i="110"/>
  <c r="M23" i="110"/>
  <c r="N22" i="110"/>
  <c r="M22" i="110"/>
  <c r="N21" i="110"/>
  <c r="M21" i="110"/>
  <c r="N20" i="110"/>
  <c r="M20" i="110"/>
  <c r="N19" i="110"/>
  <c r="M19" i="110"/>
  <c r="N18" i="110"/>
  <c r="M18" i="110"/>
  <c r="N17" i="110"/>
  <c r="M17" i="110"/>
  <c r="N16" i="110"/>
  <c r="M16" i="110"/>
  <c r="N15" i="110"/>
  <c r="M15" i="110"/>
  <c r="N14" i="110"/>
  <c r="M14" i="110"/>
  <c r="N13" i="110"/>
  <c r="M13" i="110"/>
  <c r="N12" i="110"/>
  <c r="M12" i="110"/>
  <c r="E6" i="110"/>
  <c r="B218" i="109"/>
  <c r="B217" i="109"/>
  <c r="N213" i="109"/>
  <c r="M213" i="109"/>
  <c r="N212" i="109"/>
  <c r="M212" i="109"/>
  <c r="N211" i="109"/>
  <c r="M211" i="109"/>
  <c r="N210" i="109"/>
  <c r="M210" i="109"/>
  <c r="N209" i="109"/>
  <c r="M209" i="109"/>
  <c r="N208" i="109"/>
  <c r="M208" i="109"/>
  <c r="N207" i="109"/>
  <c r="M207" i="109"/>
  <c r="N206" i="109"/>
  <c r="M206" i="109"/>
  <c r="N205" i="109"/>
  <c r="M205" i="109"/>
  <c r="N204" i="109"/>
  <c r="M204" i="109"/>
  <c r="N203" i="109"/>
  <c r="M203" i="109"/>
  <c r="N202" i="109"/>
  <c r="M202" i="109"/>
  <c r="N201" i="109"/>
  <c r="M201" i="109"/>
  <c r="N200" i="109"/>
  <c r="M200" i="109"/>
  <c r="N199" i="109"/>
  <c r="M199" i="109"/>
  <c r="N198" i="109"/>
  <c r="M198" i="109"/>
  <c r="N197" i="109"/>
  <c r="M197" i="109"/>
  <c r="N196" i="109"/>
  <c r="M196" i="109"/>
  <c r="N195" i="109"/>
  <c r="M195" i="109"/>
  <c r="N194" i="109"/>
  <c r="M194" i="109"/>
  <c r="N193" i="109"/>
  <c r="M193" i="109"/>
  <c r="N192" i="109"/>
  <c r="M192" i="109"/>
  <c r="N191" i="109"/>
  <c r="M191" i="109"/>
  <c r="N190" i="109"/>
  <c r="M190" i="109"/>
  <c r="N189" i="109"/>
  <c r="M189" i="109"/>
  <c r="N188" i="109"/>
  <c r="M188" i="109"/>
  <c r="N187" i="109"/>
  <c r="M187" i="109"/>
  <c r="N186" i="109"/>
  <c r="M186" i="109"/>
  <c r="N185" i="109"/>
  <c r="M185" i="109"/>
  <c r="N184" i="109"/>
  <c r="M184" i="109"/>
  <c r="N183" i="109"/>
  <c r="M183" i="109"/>
  <c r="N182" i="109"/>
  <c r="M182" i="109"/>
  <c r="N181" i="109"/>
  <c r="M181" i="109"/>
  <c r="N180" i="109"/>
  <c r="M180" i="109"/>
  <c r="N179" i="109"/>
  <c r="M179" i="109"/>
  <c r="N178" i="109"/>
  <c r="M178" i="109"/>
  <c r="N177" i="109"/>
  <c r="M177" i="109"/>
  <c r="N176" i="109"/>
  <c r="M176" i="109"/>
  <c r="N175" i="109"/>
  <c r="M175" i="109"/>
  <c r="N174" i="109"/>
  <c r="M174" i="109"/>
  <c r="N173" i="109"/>
  <c r="M173" i="109"/>
  <c r="N172" i="109"/>
  <c r="M172" i="109"/>
  <c r="N171" i="109"/>
  <c r="M171" i="109"/>
  <c r="N170" i="109"/>
  <c r="M170" i="109"/>
  <c r="N169" i="109"/>
  <c r="M169" i="109"/>
  <c r="N168" i="109"/>
  <c r="M168" i="109"/>
  <c r="N167" i="109"/>
  <c r="M167" i="109"/>
  <c r="N166" i="109"/>
  <c r="M166" i="109"/>
  <c r="N165" i="109"/>
  <c r="M165" i="109"/>
  <c r="N164" i="109"/>
  <c r="M164" i="109"/>
  <c r="N163" i="109"/>
  <c r="M163" i="109"/>
  <c r="N162" i="109"/>
  <c r="M162" i="109"/>
  <c r="N161" i="109"/>
  <c r="M161" i="109"/>
  <c r="N160" i="109"/>
  <c r="M160" i="109"/>
  <c r="N159" i="109"/>
  <c r="M159" i="109"/>
  <c r="N158" i="109"/>
  <c r="M158" i="109"/>
  <c r="N157" i="109"/>
  <c r="M157" i="109"/>
  <c r="N156" i="109"/>
  <c r="M156" i="109"/>
  <c r="N155" i="109"/>
  <c r="M155" i="109"/>
  <c r="N154" i="109"/>
  <c r="M154" i="109"/>
  <c r="N153" i="109"/>
  <c r="M153" i="109"/>
  <c r="N152" i="109"/>
  <c r="M152" i="109"/>
  <c r="N151" i="109"/>
  <c r="M151" i="109"/>
  <c r="N150" i="109"/>
  <c r="M150" i="109"/>
  <c r="N149" i="109"/>
  <c r="M149" i="109"/>
  <c r="N148" i="109"/>
  <c r="M148" i="109"/>
  <c r="N147" i="109"/>
  <c r="M147" i="109"/>
  <c r="N146" i="109"/>
  <c r="M146" i="109"/>
  <c r="N145" i="109"/>
  <c r="M145" i="109"/>
  <c r="N144" i="109"/>
  <c r="M144" i="109"/>
  <c r="N143" i="109"/>
  <c r="M143" i="109"/>
  <c r="N142" i="109"/>
  <c r="M142" i="109"/>
  <c r="N141" i="109"/>
  <c r="M141" i="109"/>
  <c r="N140" i="109"/>
  <c r="M140" i="109"/>
  <c r="N139" i="109"/>
  <c r="M139" i="109"/>
  <c r="N138" i="109"/>
  <c r="M138" i="109"/>
  <c r="N137" i="109"/>
  <c r="M137" i="109"/>
  <c r="N136" i="109"/>
  <c r="M136" i="109"/>
  <c r="N135" i="109"/>
  <c r="M135" i="109"/>
  <c r="N134" i="109"/>
  <c r="M134" i="109"/>
  <c r="N133" i="109"/>
  <c r="M133" i="109"/>
  <c r="N132" i="109"/>
  <c r="M132" i="109"/>
  <c r="N131" i="109"/>
  <c r="M131" i="109"/>
  <c r="N130" i="109"/>
  <c r="M130" i="109"/>
  <c r="N129" i="109"/>
  <c r="M129" i="109"/>
  <c r="N128" i="109"/>
  <c r="M128" i="109"/>
  <c r="N127" i="109"/>
  <c r="M127" i="109"/>
  <c r="N126" i="109"/>
  <c r="M126" i="109"/>
  <c r="N125" i="109"/>
  <c r="M125" i="109"/>
  <c r="N124" i="109"/>
  <c r="M124" i="109"/>
  <c r="N123" i="109"/>
  <c r="M123" i="109"/>
  <c r="N122" i="109"/>
  <c r="M122" i="109"/>
  <c r="N121" i="109"/>
  <c r="M121" i="109"/>
  <c r="N120" i="109"/>
  <c r="M120" i="109"/>
  <c r="N119" i="109"/>
  <c r="M119" i="109"/>
  <c r="N118" i="109"/>
  <c r="M118" i="109"/>
  <c r="N117" i="109"/>
  <c r="M117" i="109"/>
  <c r="N116" i="109"/>
  <c r="M116" i="109"/>
  <c r="N115" i="109"/>
  <c r="M115" i="109"/>
  <c r="N114" i="109"/>
  <c r="M114" i="109"/>
  <c r="N113" i="109"/>
  <c r="M113" i="109"/>
  <c r="N112" i="109"/>
  <c r="M112" i="109"/>
  <c r="N111" i="109"/>
  <c r="M111" i="109"/>
  <c r="N110" i="109"/>
  <c r="M110" i="109"/>
  <c r="N109" i="109"/>
  <c r="M109" i="109"/>
  <c r="N108" i="109"/>
  <c r="M108" i="109"/>
  <c r="N107" i="109"/>
  <c r="M107" i="109"/>
  <c r="N106" i="109"/>
  <c r="M106" i="109"/>
  <c r="N105" i="109"/>
  <c r="M105" i="109"/>
  <c r="N104" i="109"/>
  <c r="M104" i="109"/>
  <c r="N103" i="109"/>
  <c r="M103" i="109"/>
  <c r="N102" i="109"/>
  <c r="M102" i="109"/>
  <c r="N101" i="109"/>
  <c r="M101" i="109"/>
  <c r="N100" i="109"/>
  <c r="M100" i="109"/>
  <c r="N99" i="109"/>
  <c r="M99" i="109"/>
  <c r="N98" i="109"/>
  <c r="M98" i="109"/>
  <c r="N97" i="109"/>
  <c r="M97" i="109"/>
  <c r="N96" i="109"/>
  <c r="M96" i="109"/>
  <c r="N95" i="109"/>
  <c r="M95" i="109"/>
  <c r="N94" i="109"/>
  <c r="M94" i="109"/>
  <c r="N93" i="109"/>
  <c r="M93" i="109"/>
  <c r="N92" i="109"/>
  <c r="M92" i="109"/>
  <c r="N91" i="109"/>
  <c r="M91" i="109"/>
  <c r="N90" i="109"/>
  <c r="M90" i="109"/>
  <c r="N89" i="109"/>
  <c r="M89" i="109"/>
  <c r="N88" i="109"/>
  <c r="M88" i="109"/>
  <c r="N87" i="109"/>
  <c r="M87" i="109"/>
  <c r="N86" i="109"/>
  <c r="M86" i="109"/>
  <c r="N85" i="109"/>
  <c r="M85" i="109"/>
  <c r="N84" i="109"/>
  <c r="M84" i="109"/>
  <c r="N83" i="109"/>
  <c r="M83" i="109"/>
  <c r="N82" i="109"/>
  <c r="M82" i="109"/>
  <c r="N81" i="109"/>
  <c r="M81" i="109"/>
  <c r="N80" i="109"/>
  <c r="M80" i="109"/>
  <c r="N79" i="109"/>
  <c r="M79" i="109"/>
  <c r="N78" i="109"/>
  <c r="M78" i="109"/>
  <c r="N77" i="109"/>
  <c r="M77" i="109"/>
  <c r="N76" i="109"/>
  <c r="M76" i="109"/>
  <c r="N75" i="109"/>
  <c r="M75" i="109"/>
  <c r="N74" i="109"/>
  <c r="M74" i="109"/>
  <c r="N73" i="109"/>
  <c r="M73" i="109"/>
  <c r="N72" i="109"/>
  <c r="M72" i="109"/>
  <c r="N71" i="109"/>
  <c r="M71" i="109"/>
  <c r="N70" i="109"/>
  <c r="M70" i="109"/>
  <c r="N69" i="109"/>
  <c r="M69" i="109"/>
  <c r="N68" i="109"/>
  <c r="M68" i="109"/>
  <c r="N67" i="109"/>
  <c r="M67" i="109"/>
  <c r="N66" i="109"/>
  <c r="M66" i="109"/>
  <c r="N65" i="109"/>
  <c r="M65" i="109"/>
  <c r="N64" i="109"/>
  <c r="M64" i="109"/>
  <c r="N63" i="109"/>
  <c r="M63" i="109"/>
  <c r="N62" i="109"/>
  <c r="M62" i="109"/>
  <c r="N61" i="109"/>
  <c r="M61" i="109"/>
  <c r="N60" i="109"/>
  <c r="M60" i="109"/>
  <c r="N59" i="109"/>
  <c r="M59" i="109"/>
  <c r="N58" i="109"/>
  <c r="M58" i="109"/>
  <c r="N57" i="109"/>
  <c r="M57" i="109"/>
  <c r="N56" i="109"/>
  <c r="M56" i="109"/>
  <c r="N55" i="109"/>
  <c r="M55" i="109"/>
  <c r="N54" i="109"/>
  <c r="M54" i="109"/>
  <c r="N53" i="109"/>
  <c r="M53" i="109"/>
  <c r="N52" i="109"/>
  <c r="M52" i="109"/>
  <c r="N51" i="109"/>
  <c r="M51" i="109"/>
  <c r="N50" i="109"/>
  <c r="M50" i="109"/>
  <c r="N49" i="109"/>
  <c r="M49" i="109"/>
  <c r="N48" i="109"/>
  <c r="M48" i="109"/>
  <c r="N47" i="109"/>
  <c r="M47" i="109"/>
  <c r="N46" i="109"/>
  <c r="M46" i="109"/>
  <c r="N45" i="109"/>
  <c r="M45" i="109"/>
  <c r="N44" i="109"/>
  <c r="M44" i="109"/>
  <c r="N43" i="109"/>
  <c r="M43" i="109"/>
  <c r="N42" i="109"/>
  <c r="M42" i="109"/>
  <c r="N41" i="109"/>
  <c r="M41" i="109"/>
  <c r="N40" i="109"/>
  <c r="M40" i="109"/>
  <c r="N39" i="109"/>
  <c r="M39" i="109"/>
  <c r="N38" i="109"/>
  <c r="M38" i="109"/>
  <c r="N37" i="109"/>
  <c r="M37" i="109"/>
  <c r="N36" i="109"/>
  <c r="M36" i="109"/>
  <c r="N35" i="109"/>
  <c r="M35" i="109"/>
  <c r="N34" i="109"/>
  <c r="M34" i="109"/>
  <c r="N33" i="109"/>
  <c r="M33" i="109"/>
  <c r="N32" i="109"/>
  <c r="M32" i="109"/>
  <c r="N31" i="109"/>
  <c r="M31" i="109"/>
  <c r="N30" i="109"/>
  <c r="M30" i="109"/>
  <c r="N29" i="109"/>
  <c r="M29" i="109"/>
  <c r="N28" i="109"/>
  <c r="M28" i="109"/>
  <c r="N27" i="109"/>
  <c r="M27" i="109"/>
  <c r="N26" i="109"/>
  <c r="M26" i="109"/>
  <c r="N25" i="109"/>
  <c r="M25" i="109"/>
  <c r="N24" i="109"/>
  <c r="M24" i="109"/>
  <c r="N23" i="109"/>
  <c r="M23" i="109"/>
  <c r="N22" i="109"/>
  <c r="M22" i="109"/>
  <c r="N21" i="109"/>
  <c r="M21" i="109"/>
  <c r="N20" i="109"/>
  <c r="M20" i="109"/>
  <c r="N19" i="109"/>
  <c r="M19" i="109"/>
  <c r="N18" i="109"/>
  <c r="M18" i="109"/>
  <c r="N17" i="109"/>
  <c r="M17" i="109"/>
  <c r="N16" i="109"/>
  <c r="M16" i="109"/>
  <c r="N15" i="109"/>
  <c r="M15" i="109"/>
  <c r="N14" i="109"/>
  <c r="M14" i="109"/>
  <c r="N13" i="109"/>
  <c r="M13" i="109"/>
  <c r="N12" i="109"/>
  <c r="M12" i="109"/>
  <c r="E6" i="109"/>
  <c r="B220" i="108"/>
  <c r="B219" i="108"/>
  <c r="N215" i="108"/>
  <c r="M215" i="108"/>
  <c r="N214" i="108"/>
  <c r="M214" i="108"/>
  <c r="N213" i="108"/>
  <c r="M213" i="108"/>
  <c r="N212" i="108"/>
  <c r="M212" i="108"/>
  <c r="N211" i="108"/>
  <c r="M211" i="108"/>
  <c r="N210" i="108"/>
  <c r="M210" i="108"/>
  <c r="N209" i="108"/>
  <c r="M209" i="108"/>
  <c r="N208" i="108"/>
  <c r="M208" i="108"/>
  <c r="N207" i="108"/>
  <c r="M207" i="108"/>
  <c r="N206" i="108"/>
  <c r="M206" i="108"/>
  <c r="N205" i="108"/>
  <c r="M205" i="108"/>
  <c r="N204" i="108"/>
  <c r="M204" i="108"/>
  <c r="N203" i="108"/>
  <c r="M203" i="108"/>
  <c r="N202" i="108"/>
  <c r="M202" i="108"/>
  <c r="N201" i="108"/>
  <c r="M201" i="108"/>
  <c r="N200" i="108"/>
  <c r="M200" i="108"/>
  <c r="N199" i="108"/>
  <c r="M199" i="108"/>
  <c r="N198" i="108"/>
  <c r="M198" i="108"/>
  <c r="N197" i="108"/>
  <c r="M197" i="108"/>
  <c r="N196" i="108"/>
  <c r="M196" i="108"/>
  <c r="N195" i="108"/>
  <c r="M195" i="108"/>
  <c r="N194" i="108"/>
  <c r="M194" i="108"/>
  <c r="N193" i="108"/>
  <c r="M193" i="108"/>
  <c r="N192" i="108"/>
  <c r="M192" i="108"/>
  <c r="N191" i="108"/>
  <c r="M191" i="108"/>
  <c r="N190" i="108"/>
  <c r="M190" i="108"/>
  <c r="N189" i="108"/>
  <c r="M189" i="108"/>
  <c r="N188" i="108"/>
  <c r="M188" i="108"/>
  <c r="N187" i="108"/>
  <c r="M187" i="108"/>
  <c r="N186" i="108"/>
  <c r="M186" i="108"/>
  <c r="N185" i="108"/>
  <c r="M185" i="108"/>
  <c r="N184" i="108"/>
  <c r="M184" i="108"/>
  <c r="N183" i="108"/>
  <c r="M183" i="108"/>
  <c r="N182" i="108"/>
  <c r="M182" i="108"/>
  <c r="N181" i="108"/>
  <c r="M181" i="108"/>
  <c r="N180" i="108"/>
  <c r="M180" i="108"/>
  <c r="N179" i="108"/>
  <c r="M179" i="108"/>
  <c r="N178" i="108"/>
  <c r="M178" i="108"/>
  <c r="N177" i="108"/>
  <c r="M177" i="108"/>
  <c r="N176" i="108"/>
  <c r="M176" i="108"/>
  <c r="N175" i="108"/>
  <c r="M175" i="108"/>
  <c r="N174" i="108"/>
  <c r="M174" i="108"/>
  <c r="N173" i="108"/>
  <c r="M173" i="108"/>
  <c r="N172" i="108"/>
  <c r="M172" i="108"/>
  <c r="N171" i="108"/>
  <c r="M171" i="108"/>
  <c r="N170" i="108"/>
  <c r="M170" i="108"/>
  <c r="N169" i="108"/>
  <c r="M169" i="108"/>
  <c r="N168" i="108"/>
  <c r="M168" i="108"/>
  <c r="N167" i="108"/>
  <c r="M167" i="108"/>
  <c r="N166" i="108"/>
  <c r="M166" i="108"/>
  <c r="N165" i="108"/>
  <c r="M165" i="108"/>
  <c r="N164" i="108"/>
  <c r="M164" i="108"/>
  <c r="N163" i="108"/>
  <c r="M163" i="108"/>
  <c r="N162" i="108"/>
  <c r="M162" i="108"/>
  <c r="N161" i="108"/>
  <c r="M161" i="108"/>
  <c r="N160" i="108"/>
  <c r="M160" i="108"/>
  <c r="N159" i="108"/>
  <c r="M159" i="108"/>
  <c r="N158" i="108"/>
  <c r="M158" i="108"/>
  <c r="N157" i="108"/>
  <c r="M157" i="108"/>
  <c r="N156" i="108"/>
  <c r="M156" i="108"/>
  <c r="N155" i="108"/>
  <c r="M155" i="108"/>
  <c r="N154" i="108"/>
  <c r="M154" i="108"/>
  <c r="N153" i="108"/>
  <c r="M153" i="108"/>
  <c r="N152" i="108"/>
  <c r="M152" i="108"/>
  <c r="N151" i="108"/>
  <c r="M151" i="108"/>
  <c r="N150" i="108"/>
  <c r="M150" i="108"/>
  <c r="N149" i="108"/>
  <c r="M149" i="108"/>
  <c r="N148" i="108"/>
  <c r="M148" i="108"/>
  <c r="N147" i="108"/>
  <c r="M147" i="108"/>
  <c r="N146" i="108"/>
  <c r="M146" i="108"/>
  <c r="N145" i="108"/>
  <c r="M145" i="108"/>
  <c r="N144" i="108"/>
  <c r="M144" i="108"/>
  <c r="N143" i="108"/>
  <c r="M143" i="108"/>
  <c r="N142" i="108"/>
  <c r="M142" i="108"/>
  <c r="N141" i="108"/>
  <c r="M141" i="108"/>
  <c r="N140" i="108"/>
  <c r="M140" i="108"/>
  <c r="N139" i="108"/>
  <c r="M139" i="108"/>
  <c r="N138" i="108"/>
  <c r="M138" i="108"/>
  <c r="N137" i="108"/>
  <c r="M137" i="108"/>
  <c r="N136" i="108"/>
  <c r="M136" i="108"/>
  <c r="N135" i="108"/>
  <c r="M135" i="108"/>
  <c r="N134" i="108"/>
  <c r="M134" i="108"/>
  <c r="N133" i="108"/>
  <c r="M133" i="108"/>
  <c r="N132" i="108"/>
  <c r="M132" i="108"/>
  <c r="N131" i="108"/>
  <c r="M131" i="108"/>
  <c r="N130" i="108"/>
  <c r="M130" i="108"/>
  <c r="N129" i="108"/>
  <c r="M129" i="108"/>
  <c r="N128" i="108"/>
  <c r="M128" i="108"/>
  <c r="N127" i="108"/>
  <c r="M127" i="108"/>
  <c r="N126" i="108"/>
  <c r="M126" i="108"/>
  <c r="N125" i="108"/>
  <c r="M125" i="108"/>
  <c r="N124" i="108"/>
  <c r="M124" i="108"/>
  <c r="N123" i="108"/>
  <c r="M123" i="108"/>
  <c r="N122" i="108"/>
  <c r="M122" i="108"/>
  <c r="N121" i="108"/>
  <c r="M121" i="108"/>
  <c r="N120" i="108"/>
  <c r="M120" i="108"/>
  <c r="N119" i="108"/>
  <c r="M119" i="108"/>
  <c r="N118" i="108"/>
  <c r="M118" i="108"/>
  <c r="N117" i="108"/>
  <c r="M117" i="108"/>
  <c r="N116" i="108"/>
  <c r="M116" i="108"/>
  <c r="N115" i="108"/>
  <c r="M115" i="108"/>
  <c r="N114" i="108"/>
  <c r="M114" i="108"/>
  <c r="N113" i="108"/>
  <c r="M113" i="108"/>
  <c r="N112" i="108"/>
  <c r="M112" i="108"/>
  <c r="N111" i="108"/>
  <c r="M111" i="108"/>
  <c r="N110" i="108"/>
  <c r="M110" i="108"/>
  <c r="N109" i="108"/>
  <c r="M109" i="108"/>
  <c r="N108" i="108"/>
  <c r="M108" i="108"/>
  <c r="N107" i="108"/>
  <c r="M107" i="108"/>
  <c r="N106" i="108"/>
  <c r="M106" i="108"/>
  <c r="N105" i="108"/>
  <c r="M105" i="108"/>
  <c r="N104" i="108"/>
  <c r="M104" i="108"/>
  <c r="N103" i="108"/>
  <c r="M103" i="108"/>
  <c r="N102" i="108"/>
  <c r="M102" i="108"/>
  <c r="N101" i="108"/>
  <c r="M101" i="108"/>
  <c r="N100" i="108"/>
  <c r="M100" i="108"/>
  <c r="N99" i="108"/>
  <c r="M99" i="108"/>
  <c r="N98" i="108"/>
  <c r="M98" i="108"/>
  <c r="N97" i="108"/>
  <c r="M97" i="108"/>
  <c r="N96" i="108"/>
  <c r="M96" i="108"/>
  <c r="N95" i="108"/>
  <c r="M95" i="108"/>
  <c r="N94" i="108"/>
  <c r="M94" i="108"/>
  <c r="N93" i="108"/>
  <c r="M93" i="108"/>
  <c r="N92" i="108"/>
  <c r="M92" i="108"/>
  <c r="N91" i="108"/>
  <c r="M91" i="108"/>
  <c r="N90" i="108"/>
  <c r="M90" i="108"/>
  <c r="N89" i="108"/>
  <c r="M89" i="108"/>
  <c r="N88" i="108"/>
  <c r="M88" i="108"/>
  <c r="N87" i="108"/>
  <c r="M87" i="108"/>
  <c r="N86" i="108"/>
  <c r="M86" i="108"/>
  <c r="N85" i="108"/>
  <c r="M85" i="108"/>
  <c r="N84" i="108"/>
  <c r="M84" i="108"/>
  <c r="N83" i="108"/>
  <c r="M83" i="108"/>
  <c r="N82" i="108"/>
  <c r="M82" i="108"/>
  <c r="N81" i="108"/>
  <c r="M81" i="108"/>
  <c r="N80" i="108"/>
  <c r="M80" i="108"/>
  <c r="N79" i="108"/>
  <c r="M79" i="108"/>
  <c r="N78" i="108"/>
  <c r="M78" i="108"/>
  <c r="N77" i="108"/>
  <c r="M77" i="108"/>
  <c r="N76" i="108"/>
  <c r="M76" i="108"/>
  <c r="N75" i="108"/>
  <c r="M75" i="108"/>
  <c r="N74" i="108"/>
  <c r="M74" i="108"/>
  <c r="N73" i="108"/>
  <c r="M73" i="108"/>
  <c r="N72" i="108"/>
  <c r="M72" i="108"/>
  <c r="N71" i="108"/>
  <c r="M71" i="108"/>
  <c r="N70" i="108"/>
  <c r="M70" i="108"/>
  <c r="N69" i="108"/>
  <c r="M69" i="108"/>
  <c r="N68" i="108"/>
  <c r="M68" i="108"/>
  <c r="N67" i="108"/>
  <c r="M67" i="108"/>
  <c r="N66" i="108"/>
  <c r="M66" i="108"/>
  <c r="N65" i="108"/>
  <c r="M65" i="108"/>
  <c r="N64" i="108"/>
  <c r="M64" i="108"/>
  <c r="N63" i="108"/>
  <c r="M63" i="108"/>
  <c r="N62" i="108"/>
  <c r="M62" i="108"/>
  <c r="N61" i="108"/>
  <c r="M61" i="108"/>
  <c r="N60" i="108"/>
  <c r="M60" i="108"/>
  <c r="N59" i="108"/>
  <c r="M59" i="108"/>
  <c r="N58" i="108"/>
  <c r="M58" i="108"/>
  <c r="N57" i="108"/>
  <c r="M57" i="108"/>
  <c r="N56" i="108"/>
  <c r="M56" i="108"/>
  <c r="N55" i="108"/>
  <c r="M55" i="108"/>
  <c r="N54" i="108"/>
  <c r="M54" i="108"/>
  <c r="N53" i="108"/>
  <c r="M53" i="108"/>
  <c r="N52" i="108"/>
  <c r="M52" i="108"/>
  <c r="N51" i="108"/>
  <c r="M51" i="108"/>
  <c r="N50" i="108"/>
  <c r="M50" i="108"/>
  <c r="N49" i="108"/>
  <c r="M49" i="108"/>
  <c r="N48" i="108"/>
  <c r="M48" i="108"/>
  <c r="N47" i="108"/>
  <c r="M47" i="108"/>
  <c r="N46" i="108"/>
  <c r="M46" i="108"/>
  <c r="N45" i="108"/>
  <c r="M45" i="108"/>
  <c r="N44" i="108"/>
  <c r="M44" i="108"/>
  <c r="N43" i="108"/>
  <c r="M43" i="108"/>
  <c r="N42" i="108"/>
  <c r="M42" i="108"/>
  <c r="N41" i="108"/>
  <c r="M41" i="108"/>
  <c r="N40" i="108"/>
  <c r="M40" i="108"/>
  <c r="N39" i="108"/>
  <c r="M39" i="108"/>
  <c r="N38" i="108"/>
  <c r="M38" i="108"/>
  <c r="N37" i="108"/>
  <c r="M37" i="108"/>
  <c r="N36" i="108"/>
  <c r="M36" i="108"/>
  <c r="N35" i="108"/>
  <c r="M35" i="108"/>
  <c r="N34" i="108"/>
  <c r="M34" i="108"/>
  <c r="N33" i="108"/>
  <c r="M33" i="108"/>
  <c r="N32" i="108"/>
  <c r="M32" i="108"/>
  <c r="N31" i="108"/>
  <c r="M31" i="108"/>
  <c r="N30" i="108"/>
  <c r="M30" i="108"/>
  <c r="N29" i="108"/>
  <c r="M29" i="108"/>
  <c r="N28" i="108"/>
  <c r="M28" i="108"/>
  <c r="N27" i="108"/>
  <c r="M27" i="108"/>
  <c r="N26" i="108"/>
  <c r="M26" i="108"/>
  <c r="N25" i="108"/>
  <c r="M25" i="108"/>
  <c r="N24" i="108"/>
  <c r="M24" i="108"/>
  <c r="N23" i="108"/>
  <c r="M23" i="108"/>
  <c r="N22" i="108"/>
  <c r="M22" i="108"/>
  <c r="N21" i="108"/>
  <c r="M21" i="108"/>
  <c r="N20" i="108"/>
  <c r="M20" i="108"/>
  <c r="N19" i="108"/>
  <c r="M19" i="108"/>
  <c r="N18" i="108"/>
  <c r="M18" i="108"/>
  <c r="N17" i="108"/>
  <c r="M17" i="108"/>
  <c r="N16" i="108"/>
  <c r="M16" i="108"/>
  <c r="N15" i="108"/>
  <c r="M15" i="108"/>
  <c r="N14" i="108"/>
  <c r="M14" i="108"/>
  <c r="N13" i="108"/>
  <c r="M13" i="108"/>
  <c r="N12" i="108"/>
  <c r="M12" i="108"/>
  <c r="E6" i="108"/>
  <c r="B220" i="107"/>
  <c r="B219" i="107" s="1"/>
  <c r="N215" i="107"/>
  <c r="M215" i="107"/>
  <c r="N214" i="107"/>
  <c r="M214" i="107"/>
  <c r="N213" i="107"/>
  <c r="M213" i="107"/>
  <c r="N212" i="107"/>
  <c r="M212" i="107"/>
  <c r="N211" i="107"/>
  <c r="M211" i="107"/>
  <c r="N210" i="107"/>
  <c r="M210" i="107"/>
  <c r="N209" i="107"/>
  <c r="M209" i="107"/>
  <c r="N208" i="107"/>
  <c r="M208" i="107"/>
  <c r="N207" i="107"/>
  <c r="M207" i="107"/>
  <c r="N206" i="107"/>
  <c r="M206" i="107"/>
  <c r="N205" i="107"/>
  <c r="M205" i="107"/>
  <c r="N204" i="107"/>
  <c r="M204" i="107"/>
  <c r="N203" i="107"/>
  <c r="M203" i="107"/>
  <c r="N202" i="107"/>
  <c r="M202" i="107"/>
  <c r="N201" i="107"/>
  <c r="M201" i="107"/>
  <c r="N200" i="107"/>
  <c r="M200" i="107"/>
  <c r="N199" i="107"/>
  <c r="M199" i="107"/>
  <c r="N198" i="107"/>
  <c r="M198" i="107"/>
  <c r="N197" i="107"/>
  <c r="M197" i="107"/>
  <c r="N196" i="107"/>
  <c r="M196" i="107"/>
  <c r="N195" i="107"/>
  <c r="M195" i="107"/>
  <c r="N194" i="107"/>
  <c r="M194" i="107"/>
  <c r="N193" i="107"/>
  <c r="M193" i="107"/>
  <c r="N192" i="107"/>
  <c r="M192" i="107"/>
  <c r="N191" i="107"/>
  <c r="M191" i="107"/>
  <c r="N190" i="107"/>
  <c r="M190" i="107"/>
  <c r="N189" i="107"/>
  <c r="M189" i="107"/>
  <c r="N188" i="107"/>
  <c r="M188" i="107"/>
  <c r="N187" i="107"/>
  <c r="M187" i="107"/>
  <c r="N186" i="107"/>
  <c r="M186" i="107"/>
  <c r="N185" i="107"/>
  <c r="M185" i="107"/>
  <c r="N184" i="107"/>
  <c r="M184" i="107"/>
  <c r="N183" i="107"/>
  <c r="M183" i="107"/>
  <c r="N182" i="107"/>
  <c r="M182" i="107"/>
  <c r="N181" i="107"/>
  <c r="M181" i="107"/>
  <c r="N180" i="107"/>
  <c r="M180" i="107"/>
  <c r="N179" i="107"/>
  <c r="M179" i="107"/>
  <c r="N178" i="107"/>
  <c r="M178" i="107"/>
  <c r="N177" i="107"/>
  <c r="M177" i="107"/>
  <c r="N176" i="107"/>
  <c r="M176" i="107"/>
  <c r="N175" i="107"/>
  <c r="M175" i="107"/>
  <c r="N174" i="107"/>
  <c r="M174" i="107"/>
  <c r="N173" i="107"/>
  <c r="M173" i="107"/>
  <c r="N172" i="107"/>
  <c r="M172" i="107"/>
  <c r="N171" i="107"/>
  <c r="M171" i="107"/>
  <c r="N170" i="107"/>
  <c r="M170" i="107"/>
  <c r="N169" i="107"/>
  <c r="M169" i="107"/>
  <c r="N168" i="107"/>
  <c r="M168" i="107"/>
  <c r="N167" i="107"/>
  <c r="M167" i="107"/>
  <c r="N166" i="107"/>
  <c r="M166" i="107"/>
  <c r="N165" i="107"/>
  <c r="M165" i="107"/>
  <c r="N164" i="107"/>
  <c r="M164" i="107"/>
  <c r="N163" i="107"/>
  <c r="M163" i="107"/>
  <c r="N162" i="107"/>
  <c r="M162" i="107"/>
  <c r="N161" i="107"/>
  <c r="M161" i="107"/>
  <c r="N160" i="107"/>
  <c r="M160" i="107"/>
  <c r="N159" i="107"/>
  <c r="M159" i="107"/>
  <c r="N158" i="107"/>
  <c r="M158" i="107"/>
  <c r="N157" i="107"/>
  <c r="M157" i="107"/>
  <c r="N156" i="107"/>
  <c r="M156" i="107"/>
  <c r="N155" i="107"/>
  <c r="M155" i="107"/>
  <c r="N154" i="107"/>
  <c r="M154" i="107"/>
  <c r="N153" i="107"/>
  <c r="M153" i="107"/>
  <c r="N152" i="107"/>
  <c r="M152" i="107"/>
  <c r="N151" i="107"/>
  <c r="M151" i="107"/>
  <c r="N150" i="107"/>
  <c r="M150" i="107"/>
  <c r="N149" i="107"/>
  <c r="M149" i="107"/>
  <c r="N148" i="107"/>
  <c r="M148" i="107"/>
  <c r="N147" i="107"/>
  <c r="M147" i="107"/>
  <c r="N146" i="107"/>
  <c r="M146" i="107"/>
  <c r="N145" i="107"/>
  <c r="M145" i="107"/>
  <c r="N144" i="107"/>
  <c r="M144" i="107"/>
  <c r="N143" i="107"/>
  <c r="M143" i="107"/>
  <c r="N142" i="107"/>
  <c r="M142" i="107"/>
  <c r="N141" i="107"/>
  <c r="M141" i="107"/>
  <c r="N140" i="107"/>
  <c r="M140" i="107"/>
  <c r="N139" i="107"/>
  <c r="M139" i="107"/>
  <c r="N138" i="107"/>
  <c r="M138" i="107"/>
  <c r="N137" i="107"/>
  <c r="M137" i="107"/>
  <c r="N136" i="107"/>
  <c r="M136" i="107"/>
  <c r="N135" i="107"/>
  <c r="M135" i="107"/>
  <c r="N134" i="107"/>
  <c r="M134" i="107"/>
  <c r="N133" i="107"/>
  <c r="M133" i="107"/>
  <c r="N132" i="107"/>
  <c r="M132" i="107"/>
  <c r="N131" i="107"/>
  <c r="M131" i="107"/>
  <c r="N130" i="107"/>
  <c r="M130" i="107"/>
  <c r="N129" i="107"/>
  <c r="M129" i="107"/>
  <c r="N128" i="107"/>
  <c r="M128" i="107"/>
  <c r="N127" i="107"/>
  <c r="M127" i="107"/>
  <c r="N126" i="107"/>
  <c r="M126" i="107"/>
  <c r="N125" i="107"/>
  <c r="M125" i="107"/>
  <c r="N124" i="107"/>
  <c r="M124" i="107"/>
  <c r="N123" i="107"/>
  <c r="M123" i="107"/>
  <c r="N122" i="107"/>
  <c r="M122" i="107"/>
  <c r="N121" i="107"/>
  <c r="M121" i="107"/>
  <c r="N120" i="107"/>
  <c r="M120" i="107"/>
  <c r="N119" i="107"/>
  <c r="M119" i="107"/>
  <c r="N118" i="107"/>
  <c r="M118" i="107"/>
  <c r="N117" i="107"/>
  <c r="M117" i="107"/>
  <c r="N116" i="107"/>
  <c r="M116" i="107"/>
  <c r="N115" i="107"/>
  <c r="M115" i="107"/>
  <c r="N114" i="107"/>
  <c r="M114" i="107"/>
  <c r="N113" i="107"/>
  <c r="M113" i="107"/>
  <c r="N112" i="107"/>
  <c r="M112" i="107"/>
  <c r="N111" i="107"/>
  <c r="M111" i="107"/>
  <c r="N110" i="107"/>
  <c r="M110" i="107"/>
  <c r="N109" i="107"/>
  <c r="M109" i="107"/>
  <c r="N108" i="107"/>
  <c r="M108" i="107"/>
  <c r="N107" i="107"/>
  <c r="M107" i="107"/>
  <c r="N106" i="107"/>
  <c r="M106" i="107"/>
  <c r="N105" i="107"/>
  <c r="M105" i="107"/>
  <c r="N104" i="107"/>
  <c r="M104" i="107"/>
  <c r="N103" i="107"/>
  <c r="M103" i="107"/>
  <c r="N102" i="107"/>
  <c r="M102" i="107"/>
  <c r="N101" i="107"/>
  <c r="M101" i="107"/>
  <c r="N100" i="107"/>
  <c r="M100" i="107"/>
  <c r="N99" i="107"/>
  <c r="M99" i="107"/>
  <c r="N98" i="107"/>
  <c r="M98" i="107"/>
  <c r="N97" i="107"/>
  <c r="M97" i="107"/>
  <c r="N96" i="107"/>
  <c r="M96" i="107"/>
  <c r="N95" i="107"/>
  <c r="M95" i="107"/>
  <c r="N94" i="107"/>
  <c r="M94" i="107"/>
  <c r="N93" i="107"/>
  <c r="M93" i="107"/>
  <c r="N92" i="107"/>
  <c r="M92" i="107"/>
  <c r="N91" i="107"/>
  <c r="M91" i="107"/>
  <c r="N90" i="107"/>
  <c r="M90" i="107"/>
  <c r="N89" i="107"/>
  <c r="M89" i="107"/>
  <c r="N88" i="107"/>
  <c r="M88" i="107"/>
  <c r="N87" i="107"/>
  <c r="M87" i="107"/>
  <c r="N86" i="107"/>
  <c r="M86" i="107"/>
  <c r="N85" i="107"/>
  <c r="M85" i="107"/>
  <c r="N84" i="107"/>
  <c r="M84" i="107"/>
  <c r="N83" i="107"/>
  <c r="M83" i="107"/>
  <c r="N82" i="107"/>
  <c r="M82" i="107"/>
  <c r="N81" i="107"/>
  <c r="M81" i="107"/>
  <c r="N80" i="107"/>
  <c r="M80" i="107"/>
  <c r="N79" i="107"/>
  <c r="M79" i="107"/>
  <c r="N78" i="107"/>
  <c r="M78" i="107"/>
  <c r="N77" i="107"/>
  <c r="M77" i="107"/>
  <c r="N76" i="107"/>
  <c r="M76" i="107"/>
  <c r="N75" i="107"/>
  <c r="M75" i="107"/>
  <c r="N74" i="107"/>
  <c r="M74" i="107"/>
  <c r="N73" i="107"/>
  <c r="M73" i="107"/>
  <c r="N72" i="107"/>
  <c r="M72" i="107"/>
  <c r="N71" i="107"/>
  <c r="M71" i="107"/>
  <c r="N70" i="107"/>
  <c r="M70" i="107"/>
  <c r="N69" i="107"/>
  <c r="M69" i="107"/>
  <c r="N68" i="107"/>
  <c r="M68" i="107"/>
  <c r="N67" i="107"/>
  <c r="M67" i="107"/>
  <c r="N66" i="107"/>
  <c r="M66" i="107"/>
  <c r="N65" i="107"/>
  <c r="M65" i="107"/>
  <c r="N64" i="107"/>
  <c r="M64" i="107"/>
  <c r="N63" i="107"/>
  <c r="M63" i="107"/>
  <c r="N62" i="107"/>
  <c r="M62" i="107"/>
  <c r="N61" i="107"/>
  <c r="M61" i="107"/>
  <c r="N60" i="107"/>
  <c r="M60" i="107"/>
  <c r="N59" i="107"/>
  <c r="M59" i="107"/>
  <c r="N58" i="107"/>
  <c r="M58" i="107"/>
  <c r="N57" i="107"/>
  <c r="M57" i="107"/>
  <c r="N56" i="107"/>
  <c r="M56" i="107"/>
  <c r="N55" i="107"/>
  <c r="M55" i="107"/>
  <c r="N54" i="107"/>
  <c r="M54" i="107"/>
  <c r="N53" i="107"/>
  <c r="M53" i="107"/>
  <c r="N52" i="107"/>
  <c r="M52" i="107"/>
  <c r="N51" i="107"/>
  <c r="M51" i="107"/>
  <c r="N50" i="107"/>
  <c r="M50" i="107"/>
  <c r="N49" i="107"/>
  <c r="M49" i="107"/>
  <c r="N48" i="107"/>
  <c r="M48" i="107"/>
  <c r="N47" i="107"/>
  <c r="M47" i="107"/>
  <c r="N46" i="107"/>
  <c r="M46" i="107"/>
  <c r="N45" i="107"/>
  <c r="M45" i="107"/>
  <c r="N44" i="107"/>
  <c r="M44" i="107"/>
  <c r="N43" i="107"/>
  <c r="M43" i="107"/>
  <c r="N42" i="107"/>
  <c r="M42" i="107"/>
  <c r="N41" i="107"/>
  <c r="M41" i="107"/>
  <c r="N40" i="107"/>
  <c r="M40" i="107"/>
  <c r="N39" i="107"/>
  <c r="M39" i="107"/>
  <c r="N38" i="107"/>
  <c r="M38" i="107"/>
  <c r="N37" i="107"/>
  <c r="M37" i="107"/>
  <c r="N36" i="107"/>
  <c r="M36" i="107"/>
  <c r="N35" i="107"/>
  <c r="M35" i="107"/>
  <c r="N34" i="107"/>
  <c r="M34" i="107"/>
  <c r="N33" i="107"/>
  <c r="M33" i="107"/>
  <c r="N32" i="107"/>
  <c r="M32" i="107"/>
  <c r="N31" i="107"/>
  <c r="M31" i="107"/>
  <c r="N30" i="107"/>
  <c r="M30" i="107"/>
  <c r="N29" i="107"/>
  <c r="M29" i="107"/>
  <c r="N28" i="107"/>
  <c r="M28" i="107"/>
  <c r="N27" i="107"/>
  <c r="M27" i="107"/>
  <c r="N26" i="107"/>
  <c r="M26" i="107"/>
  <c r="N25" i="107"/>
  <c r="M25" i="107"/>
  <c r="N24" i="107"/>
  <c r="M24" i="107"/>
  <c r="N23" i="107"/>
  <c r="M23" i="107"/>
  <c r="N22" i="107"/>
  <c r="M22" i="107"/>
  <c r="N21" i="107"/>
  <c r="M21" i="107"/>
  <c r="N20" i="107"/>
  <c r="M20" i="107"/>
  <c r="N19" i="107"/>
  <c r="M19" i="107"/>
  <c r="N18" i="107"/>
  <c r="M18" i="107"/>
  <c r="N17" i="107"/>
  <c r="M17" i="107"/>
  <c r="N16" i="107"/>
  <c r="M16" i="107"/>
  <c r="N15" i="107"/>
  <c r="M15" i="107"/>
  <c r="N14" i="107"/>
  <c r="M14" i="107"/>
  <c r="N13" i="107"/>
  <c r="M13" i="107"/>
  <c r="N12" i="107"/>
  <c r="M12" i="107"/>
  <c r="E6" i="107"/>
  <c r="B220" i="106"/>
  <c r="B219" i="106"/>
  <c r="N215" i="106"/>
  <c r="M215" i="106"/>
  <c r="N214" i="106"/>
  <c r="M214" i="106"/>
  <c r="N213" i="106"/>
  <c r="M213" i="106"/>
  <c r="N212" i="106"/>
  <c r="M212" i="106"/>
  <c r="N211" i="106"/>
  <c r="M211" i="106"/>
  <c r="N210" i="106"/>
  <c r="M210" i="106"/>
  <c r="N209" i="106"/>
  <c r="M209" i="106"/>
  <c r="N208" i="106"/>
  <c r="M208" i="106"/>
  <c r="N207" i="106"/>
  <c r="M207" i="106"/>
  <c r="N206" i="106"/>
  <c r="M206" i="106"/>
  <c r="N205" i="106"/>
  <c r="M205" i="106"/>
  <c r="N204" i="106"/>
  <c r="M204" i="106"/>
  <c r="N203" i="106"/>
  <c r="M203" i="106"/>
  <c r="N202" i="106"/>
  <c r="M202" i="106"/>
  <c r="N201" i="106"/>
  <c r="M201" i="106"/>
  <c r="N200" i="106"/>
  <c r="M200" i="106"/>
  <c r="N199" i="106"/>
  <c r="M199" i="106"/>
  <c r="N198" i="106"/>
  <c r="M198" i="106"/>
  <c r="N197" i="106"/>
  <c r="M197" i="106"/>
  <c r="N196" i="106"/>
  <c r="M196" i="106"/>
  <c r="N195" i="106"/>
  <c r="M195" i="106"/>
  <c r="N194" i="106"/>
  <c r="M194" i="106"/>
  <c r="N193" i="106"/>
  <c r="M193" i="106"/>
  <c r="N192" i="106"/>
  <c r="M192" i="106"/>
  <c r="N191" i="106"/>
  <c r="M191" i="106"/>
  <c r="N190" i="106"/>
  <c r="M190" i="106"/>
  <c r="N189" i="106"/>
  <c r="M189" i="106"/>
  <c r="N188" i="106"/>
  <c r="M188" i="106"/>
  <c r="N187" i="106"/>
  <c r="M187" i="106"/>
  <c r="N186" i="106"/>
  <c r="M186" i="106"/>
  <c r="N185" i="106"/>
  <c r="M185" i="106"/>
  <c r="N184" i="106"/>
  <c r="M184" i="106"/>
  <c r="N183" i="106"/>
  <c r="M183" i="106"/>
  <c r="N182" i="106"/>
  <c r="M182" i="106"/>
  <c r="N181" i="106"/>
  <c r="M181" i="106"/>
  <c r="N180" i="106"/>
  <c r="M180" i="106"/>
  <c r="N179" i="106"/>
  <c r="M179" i="106"/>
  <c r="N178" i="106"/>
  <c r="M178" i="106"/>
  <c r="N177" i="106"/>
  <c r="M177" i="106"/>
  <c r="N176" i="106"/>
  <c r="M176" i="106"/>
  <c r="N175" i="106"/>
  <c r="M175" i="106"/>
  <c r="N174" i="106"/>
  <c r="M174" i="106"/>
  <c r="N173" i="106"/>
  <c r="M173" i="106"/>
  <c r="N172" i="106"/>
  <c r="M172" i="106"/>
  <c r="N171" i="106"/>
  <c r="M171" i="106"/>
  <c r="N170" i="106"/>
  <c r="M170" i="106"/>
  <c r="N169" i="106"/>
  <c r="M169" i="106"/>
  <c r="N168" i="106"/>
  <c r="M168" i="106"/>
  <c r="N167" i="106"/>
  <c r="M167" i="106"/>
  <c r="N166" i="106"/>
  <c r="M166" i="106"/>
  <c r="N165" i="106"/>
  <c r="M165" i="106"/>
  <c r="N164" i="106"/>
  <c r="M164" i="106"/>
  <c r="N163" i="106"/>
  <c r="M163" i="106"/>
  <c r="N162" i="106"/>
  <c r="M162" i="106"/>
  <c r="N161" i="106"/>
  <c r="M161" i="106"/>
  <c r="N160" i="106"/>
  <c r="M160" i="106"/>
  <c r="N159" i="106"/>
  <c r="M159" i="106"/>
  <c r="N158" i="106"/>
  <c r="M158" i="106"/>
  <c r="N157" i="106"/>
  <c r="M157" i="106"/>
  <c r="N156" i="106"/>
  <c r="M156" i="106"/>
  <c r="N155" i="106"/>
  <c r="M155" i="106"/>
  <c r="N154" i="106"/>
  <c r="M154" i="106"/>
  <c r="N153" i="106"/>
  <c r="M153" i="106"/>
  <c r="N152" i="106"/>
  <c r="M152" i="106"/>
  <c r="N151" i="106"/>
  <c r="M151" i="106"/>
  <c r="N150" i="106"/>
  <c r="M150" i="106"/>
  <c r="N149" i="106"/>
  <c r="M149" i="106"/>
  <c r="N148" i="106"/>
  <c r="M148" i="106"/>
  <c r="N147" i="106"/>
  <c r="M147" i="106"/>
  <c r="N146" i="106"/>
  <c r="M146" i="106"/>
  <c r="N145" i="106"/>
  <c r="M145" i="106"/>
  <c r="N144" i="106"/>
  <c r="M144" i="106"/>
  <c r="N143" i="106"/>
  <c r="M143" i="106"/>
  <c r="N142" i="106"/>
  <c r="M142" i="106"/>
  <c r="N141" i="106"/>
  <c r="M141" i="106"/>
  <c r="N140" i="106"/>
  <c r="M140" i="106"/>
  <c r="N139" i="106"/>
  <c r="M139" i="106"/>
  <c r="N138" i="106"/>
  <c r="M138" i="106"/>
  <c r="N137" i="106"/>
  <c r="M137" i="106"/>
  <c r="N136" i="106"/>
  <c r="M136" i="106"/>
  <c r="N135" i="106"/>
  <c r="M135" i="106"/>
  <c r="N134" i="106"/>
  <c r="M134" i="106"/>
  <c r="N133" i="106"/>
  <c r="M133" i="106"/>
  <c r="N132" i="106"/>
  <c r="M132" i="106"/>
  <c r="N131" i="106"/>
  <c r="M131" i="106"/>
  <c r="N130" i="106"/>
  <c r="M130" i="106"/>
  <c r="N129" i="106"/>
  <c r="M129" i="106"/>
  <c r="N128" i="106"/>
  <c r="M128" i="106"/>
  <c r="N127" i="106"/>
  <c r="M127" i="106"/>
  <c r="N126" i="106"/>
  <c r="M126" i="106"/>
  <c r="N125" i="106"/>
  <c r="M125" i="106"/>
  <c r="N124" i="106"/>
  <c r="M124" i="106"/>
  <c r="N123" i="106"/>
  <c r="M123" i="106"/>
  <c r="N122" i="106"/>
  <c r="M122" i="106"/>
  <c r="N121" i="106"/>
  <c r="M121" i="106"/>
  <c r="N120" i="106"/>
  <c r="M120" i="106"/>
  <c r="N119" i="106"/>
  <c r="M119" i="106"/>
  <c r="N118" i="106"/>
  <c r="M118" i="106"/>
  <c r="N117" i="106"/>
  <c r="M117" i="106"/>
  <c r="N116" i="106"/>
  <c r="M116" i="106"/>
  <c r="N115" i="106"/>
  <c r="M115" i="106"/>
  <c r="N114" i="106"/>
  <c r="M114" i="106"/>
  <c r="N113" i="106"/>
  <c r="M113" i="106"/>
  <c r="N112" i="106"/>
  <c r="M112" i="106"/>
  <c r="N111" i="106"/>
  <c r="M111" i="106"/>
  <c r="N110" i="106"/>
  <c r="M110" i="106"/>
  <c r="N109" i="106"/>
  <c r="M109" i="106"/>
  <c r="N108" i="106"/>
  <c r="M108" i="106"/>
  <c r="N107" i="106"/>
  <c r="M107" i="106"/>
  <c r="N106" i="106"/>
  <c r="M106" i="106"/>
  <c r="N105" i="106"/>
  <c r="M105" i="106"/>
  <c r="N104" i="106"/>
  <c r="M104" i="106"/>
  <c r="N103" i="106"/>
  <c r="M103" i="106"/>
  <c r="N102" i="106"/>
  <c r="M102" i="106"/>
  <c r="N101" i="106"/>
  <c r="M101" i="106"/>
  <c r="N100" i="106"/>
  <c r="M100" i="106"/>
  <c r="N99" i="106"/>
  <c r="M99" i="106"/>
  <c r="N98" i="106"/>
  <c r="M98" i="106"/>
  <c r="N97" i="106"/>
  <c r="M97" i="106"/>
  <c r="N96" i="106"/>
  <c r="M96" i="106"/>
  <c r="N95" i="106"/>
  <c r="M95" i="106"/>
  <c r="N94" i="106"/>
  <c r="M94" i="106"/>
  <c r="N93" i="106"/>
  <c r="M93" i="106"/>
  <c r="N92" i="106"/>
  <c r="M92" i="106"/>
  <c r="N91" i="106"/>
  <c r="M91" i="106"/>
  <c r="N90" i="106"/>
  <c r="M90" i="106"/>
  <c r="N89" i="106"/>
  <c r="M89" i="106"/>
  <c r="N88" i="106"/>
  <c r="M88" i="106"/>
  <c r="N87" i="106"/>
  <c r="M87" i="106"/>
  <c r="N86" i="106"/>
  <c r="M86" i="106"/>
  <c r="N85" i="106"/>
  <c r="M85" i="106"/>
  <c r="N84" i="106"/>
  <c r="M84" i="106"/>
  <c r="N83" i="106"/>
  <c r="M83" i="106"/>
  <c r="N82" i="106"/>
  <c r="M82" i="106"/>
  <c r="N81" i="106"/>
  <c r="M81" i="106"/>
  <c r="N80" i="106"/>
  <c r="M80" i="106"/>
  <c r="N79" i="106"/>
  <c r="M79" i="106"/>
  <c r="N78" i="106"/>
  <c r="M78" i="106"/>
  <c r="N77" i="106"/>
  <c r="M77" i="106"/>
  <c r="N76" i="106"/>
  <c r="M76" i="106"/>
  <c r="N75" i="106"/>
  <c r="M75" i="106"/>
  <c r="N74" i="106"/>
  <c r="M74" i="106"/>
  <c r="N73" i="106"/>
  <c r="M73" i="106"/>
  <c r="N72" i="106"/>
  <c r="M72" i="106"/>
  <c r="N71" i="106"/>
  <c r="M71" i="106"/>
  <c r="N70" i="106"/>
  <c r="M70" i="106"/>
  <c r="N69" i="106"/>
  <c r="M69" i="106"/>
  <c r="N68" i="106"/>
  <c r="M68" i="106"/>
  <c r="N67" i="106"/>
  <c r="M67" i="106"/>
  <c r="N66" i="106"/>
  <c r="M66" i="106"/>
  <c r="N65" i="106"/>
  <c r="M65" i="106"/>
  <c r="N64" i="106"/>
  <c r="M64" i="106"/>
  <c r="N63" i="106"/>
  <c r="M63" i="106"/>
  <c r="N62" i="106"/>
  <c r="M62" i="106"/>
  <c r="N61" i="106"/>
  <c r="M61" i="106"/>
  <c r="N60" i="106"/>
  <c r="M60" i="106"/>
  <c r="N59" i="106"/>
  <c r="M59" i="106"/>
  <c r="N58" i="106"/>
  <c r="M58" i="106"/>
  <c r="N57" i="106"/>
  <c r="M57" i="106"/>
  <c r="N56" i="106"/>
  <c r="M56" i="106"/>
  <c r="N55" i="106"/>
  <c r="M55" i="106"/>
  <c r="N54" i="106"/>
  <c r="M54" i="106"/>
  <c r="N53" i="106"/>
  <c r="M53" i="106"/>
  <c r="N52" i="106"/>
  <c r="M52" i="106"/>
  <c r="N51" i="106"/>
  <c r="M51" i="106"/>
  <c r="N50" i="106"/>
  <c r="M50" i="106"/>
  <c r="N49" i="106"/>
  <c r="M49" i="106"/>
  <c r="N48" i="106"/>
  <c r="M48" i="106"/>
  <c r="N47" i="106"/>
  <c r="M47" i="106"/>
  <c r="N46" i="106"/>
  <c r="M46" i="106"/>
  <c r="N45" i="106"/>
  <c r="M45" i="106"/>
  <c r="N44" i="106"/>
  <c r="M44" i="106"/>
  <c r="N43" i="106"/>
  <c r="M43" i="106"/>
  <c r="N42" i="106"/>
  <c r="M42" i="106"/>
  <c r="N41" i="106"/>
  <c r="M41" i="106"/>
  <c r="N40" i="106"/>
  <c r="M40" i="106"/>
  <c r="N39" i="106"/>
  <c r="M39" i="106"/>
  <c r="N38" i="106"/>
  <c r="M38" i="106"/>
  <c r="N37" i="106"/>
  <c r="M37" i="106"/>
  <c r="N36" i="106"/>
  <c r="M36" i="106"/>
  <c r="N35" i="106"/>
  <c r="M35" i="106"/>
  <c r="N34" i="106"/>
  <c r="M34" i="106"/>
  <c r="N33" i="106"/>
  <c r="M33" i="106"/>
  <c r="N32" i="106"/>
  <c r="M32" i="106"/>
  <c r="N31" i="106"/>
  <c r="M31" i="106"/>
  <c r="N30" i="106"/>
  <c r="M30" i="106"/>
  <c r="N29" i="106"/>
  <c r="M29" i="106"/>
  <c r="N28" i="106"/>
  <c r="M28" i="106"/>
  <c r="N27" i="106"/>
  <c r="M27" i="106"/>
  <c r="N26" i="106"/>
  <c r="M26" i="106"/>
  <c r="N25" i="106"/>
  <c r="M25" i="106"/>
  <c r="N24" i="106"/>
  <c r="M24" i="106"/>
  <c r="N23" i="106"/>
  <c r="M23" i="106"/>
  <c r="N22" i="106"/>
  <c r="M22" i="106"/>
  <c r="N21" i="106"/>
  <c r="M21" i="106"/>
  <c r="N20" i="106"/>
  <c r="M20" i="106"/>
  <c r="N19" i="106"/>
  <c r="M19" i="106"/>
  <c r="N18" i="106"/>
  <c r="M18" i="106"/>
  <c r="N17" i="106"/>
  <c r="M17" i="106"/>
  <c r="N16" i="106"/>
  <c r="M16" i="106"/>
  <c r="N15" i="106"/>
  <c r="M15" i="106"/>
  <c r="N14" i="106"/>
  <c r="M14" i="106"/>
  <c r="N13" i="106"/>
  <c r="M13" i="106"/>
  <c r="N12" i="106"/>
  <c r="M12" i="106"/>
  <c r="E6" i="106"/>
</calcChain>
</file>

<file path=xl/sharedStrings.xml><?xml version="1.0" encoding="utf-8"?>
<sst xmlns="http://schemas.openxmlformats.org/spreadsheetml/2006/main" count="11433" uniqueCount="907">
  <si>
    <t>Fecha de Actualizacion</t>
  </si>
  <si>
    <t xml:space="preserve">         </t>
  </si>
  <si>
    <t>LISTADO DE VEHICULOS RENTADOS Y PROPIOS</t>
  </si>
  <si>
    <t>Item</t>
  </si>
  <si>
    <t xml:space="preserve">Fecha Asignación </t>
  </si>
  <si>
    <t>Alias</t>
  </si>
  <si>
    <t xml:space="preserve">Marca </t>
  </si>
  <si>
    <t xml:space="preserve">Año </t>
  </si>
  <si>
    <t xml:space="preserve">Modelo </t>
  </si>
  <si>
    <t>N° de Placa</t>
  </si>
  <si>
    <t>Propietario / Rentado</t>
  </si>
  <si>
    <t xml:space="preserve">Rentadora </t>
  </si>
  <si>
    <t>Zona</t>
  </si>
  <si>
    <t>Proyecto</t>
  </si>
  <si>
    <t xml:space="preserve">Codigo de Proyecto </t>
  </si>
  <si>
    <t xml:space="preserve">Gerencia </t>
  </si>
  <si>
    <t xml:space="preserve">Responsable / Jefatura </t>
  </si>
  <si>
    <t>N° de Licencia</t>
  </si>
  <si>
    <t>Fecha de Vigencia</t>
  </si>
  <si>
    <t>Status</t>
  </si>
  <si>
    <t xml:space="preserve">Observaciones </t>
  </si>
  <si>
    <t>NISSAN</t>
  </si>
  <si>
    <t>NP300 FRONTIER</t>
  </si>
  <si>
    <t xml:space="preserve">Rentado </t>
  </si>
  <si>
    <t>NOROCCIDENTE</t>
  </si>
  <si>
    <t>DENNIS BORJAS</t>
  </si>
  <si>
    <t>MITSUBISHI</t>
  </si>
  <si>
    <t>Mantenimiento Claro-Rural Preventivo</t>
  </si>
  <si>
    <t>TEGUCIGALPA</t>
  </si>
  <si>
    <t>FLM T1 MCH</t>
  </si>
  <si>
    <t>CARLOS CHAVEZ</t>
  </si>
  <si>
    <t>DAVID ALVAREZ</t>
  </si>
  <si>
    <t>19-572667</t>
  </si>
  <si>
    <t>LITORAL</t>
  </si>
  <si>
    <t>Drive Test Optimizacion</t>
  </si>
  <si>
    <t>Hertz</t>
  </si>
  <si>
    <t>EL PARAISO</t>
  </si>
  <si>
    <t>FLM T1 MPH</t>
  </si>
  <si>
    <t>TCP</t>
  </si>
  <si>
    <t>Sitios Core</t>
  </si>
  <si>
    <t>19-409533</t>
  </si>
  <si>
    <t>HFC Tigo</t>
  </si>
  <si>
    <t>HBB-3962</t>
  </si>
  <si>
    <t>CHOLUTECA</t>
  </si>
  <si>
    <t>Fallas Claro</t>
  </si>
  <si>
    <t>MARIO SANCHEZ</t>
  </si>
  <si>
    <t>21-237124</t>
  </si>
  <si>
    <t>OLANCHO</t>
  </si>
  <si>
    <t>ONIL MERAZ</t>
  </si>
  <si>
    <t>18-078454</t>
  </si>
  <si>
    <t>HAY-8779</t>
  </si>
  <si>
    <t>18-350952</t>
  </si>
  <si>
    <t>HAU-9188</t>
  </si>
  <si>
    <t>21-179371</t>
  </si>
  <si>
    <t>0801-1980-12779</t>
  </si>
  <si>
    <t>HAU-9195</t>
  </si>
  <si>
    <t>CEIBA</t>
  </si>
  <si>
    <t>Drive Test Centros Penales</t>
  </si>
  <si>
    <t>HBB-4984</t>
  </si>
  <si>
    <t>H-001</t>
  </si>
  <si>
    <t>H-002</t>
  </si>
  <si>
    <t>H-003</t>
  </si>
  <si>
    <t>MOTO-1</t>
  </si>
  <si>
    <t>YBR125G</t>
  </si>
  <si>
    <t>MOTO-2</t>
  </si>
  <si>
    <t>YAMAHA</t>
  </si>
  <si>
    <t>YBR-126</t>
  </si>
  <si>
    <t>MAT-7073</t>
  </si>
  <si>
    <t>Propio</t>
  </si>
  <si>
    <t>NG-033</t>
  </si>
  <si>
    <t>K2700</t>
  </si>
  <si>
    <t>HDS-8523</t>
  </si>
  <si>
    <t>NG-042</t>
  </si>
  <si>
    <t>HDT-1325</t>
  </si>
  <si>
    <t>NG-046</t>
  </si>
  <si>
    <t>HDT-9291</t>
  </si>
  <si>
    <t>CARLOS CRUZ</t>
  </si>
  <si>
    <t>NG-047</t>
  </si>
  <si>
    <t>HDT-1789</t>
  </si>
  <si>
    <t>Flota</t>
  </si>
  <si>
    <t>NG-053</t>
  </si>
  <si>
    <t>HDT-0675</t>
  </si>
  <si>
    <t>NG-059</t>
  </si>
  <si>
    <t>CHEVROLET</t>
  </si>
  <si>
    <t>CMV</t>
  </si>
  <si>
    <t>NG-060</t>
  </si>
  <si>
    <t>LANCER</t>
  </si>
  <si>
    <t>Bread Lab</t>
  </si>
  <si>
    <t>NG-062</t>
  </si>
  <si>
    <t>HDU-4304</t>
  </si>
  <si>
    <t>NG-065</t>
  </si>
  <si>
    <t>HDS-8522</t>
  </si>
  <si>
    <t>0801-1998-14535</t>
  </si>
  <si>
    <t>NG-068</t>
  </si>
  <si>
    <t>HAR-1703</t>
  </si>
  <si>
    <t>NG-069</t>
  </si>
  <si>
    <t>HDS-8520</t>
  </si>
  <si>
    <t>NG-070</t>
  </si>
  <si>
    <t>HAS-6456</t>
  </si>
  <si>
    <t>NG-073</t>
  </si>
  <si>
    <t>HDS-8524</t>
  </si>
  <si>
    <t>NG-075</t>
  </si>
  <si>
    <t>HDT-1323</t>
  </si>
  <si>
    <t>NG-076</t>
  </si>
  <si>
    <t>HDT-0678</t>
  </si>
  <si>
    <t>NG-077</t>
  </si>
  <si>
    <t>HDT-0677</t>
  </si>
  <si>
    <t>NG-080</t>
  </si>
  <si>
    <t>HDT-6470</t>
  </si>
  <si>
    <t>NG-081</t>
  </si>
  <si>
    <t>HDT-1326</t>
  </si>
  <si>
    <t>NG-083</t>
  </si>
  <si>
    <t>HAS-6454</t>
  </si>
  <si>
    <t>NAHUM COREA</t>
  </si>
  <si>
    <t>NG-084</t>
  </si>
  <si>
    <t>NG-085</t>
  </si>
  <si>
    <t>HAS-6455</t>
  </si>
  <si>
    <t>NG-086</t>
  </si>
  <si>
    <t>HAR-4609</t>
  </si>
  <si>
    <t>NG-087</t>
  </si>
  <si>
    <t>HAT-2380</t>
  </si>
  <si>
    <t>NG-088</t>
  </si>
  <si>
    <t>HAR-1953</t>
  </si>
  <si>
    <t>NG-089</t>
  </si>
  <si>
    <t>HAR-3931</t>
  </si>
  <si>
    <t>NG-090</t>
  </si>
  <si>
    <t>HAR-4254</t>
  </si>
  <si>
    <t>NG-091</t>
  </si>
  <si>
    <t>HAR-4253</t>
  </si>
  <si>
    <t>NG-092</t>
  </si>
  <si>
    <t>HAR-7376</t>
  </si>
  <si>
    <t>NG-093</t>
  </si>
  <si>
    <t>HAR-6621</t>
  </si>
  <si>
    <t>NG-095</t>
  </si>
  <si>
    <t>HAR-6623</t>
  </si>
  <si>
    <t>NG-096</t>
  </si>
  <si>
    <t>HAR-7377</t>
  </si>
  <si>
    <t>0502-1990-01172</t>
  </si>
  <si>
    <t>NG-097</t>
  </si>
  <si>
    <t>HAR-4608</t>
  </si>
  <si>
    <t>NG-098</t>
  </si>
  <si>
    <t>HAT-2381</t>
  </si>
  <si>
    <t>NG-099</t>
  </si>
  <si>
    <t>HAT-2382</t>
  </si>
  <si>
    <t>NG-100</t>
  </si>
  <si>
    <t>HAT-2383</t>
  </si>
  <si>
    <t>NG-101</t>
  </si>
  <si>
    <t>HAT-2384</t>
  </si>
  <si>
    <t>NG-102</t>
  </si>
  <si>
    <t>HAT-2385</t>
  </si>
  <si>
    <t>NG-103</t>
  </si>
  <si>
    <t>HAT-2386</t>
  </si>
  <si>
    <t>NG-104</t>
  </si>
  <si>
    <t>HAT-2387</t>
  </si>
  <si>
    <t>NG-106</t>
  </si>
  <si>
    <t>HYUNDAI</t>
  </si>
  <si>
    <t>EON</t>
  </si>
  <si>
    <t>HAT-2797</t>
  </si>
  <si>
    <t>NG-107</t>
  </si>
  <si>
    <t>NG-108</t>
  </si>
  <si>
    <t>HAT-2798</t>
  </si>
  <si>
    <t>NG-109</t>
  </si>
  <si>
    <t>HAT-3209</t>
  </si>
  <si>
    <t>NG-110</t>
  </si>
  <si>
    <t>HAT-2800</t>
  </si>
  <si>
    <t>NG-111</t>
  </si>
  <si>
    <t>HAR-3929</t>
  </si>
  <si>
    <t>NG-112</t>
  </si>
  <si>
    <t>HAR-3930</t>
  </si>
  <si>
    <t>NG-113</t>
  </si>
  <si>
    <t>HAT-3201</t>
  </si>
  <si>
    <t>NG-115</t>
  </si>
  <si>
    <t>HAR-1978</t>
  </si>
  <si>
    <t>NG-116</t>
  </si>
  <si>
    <t>HAR-4611</t>
  </si>
  <si>
    <t>NG-117</t>
  </si>
  <si>
    <t>NG-118</t>
  </si>
  <si>
    <t>HAT-4497</t>
  </si>
  <si>
    <t>Proyectos Claro-Rural</t>
  </si>
  <si>
    <t>NG-119</t>
  </si>
  <si>
    <t>HAT-4498</t>
  </si>
  <si>
    <t>JONATHAN HIDALGO</t>
  </si>
  <si>
    <t>21-001163</t>
  </si>
  <si>
    <t>NG-120</t>
  </si>
  <si>
    <t>HAT-4499</t>
  </si>
  <si>
    <t>NG-121</t>
  </si>
  <si>
    <t>HAT-4500</t>
  </si>
  <si>
    <t>NG-122</t>
  </si>
  <si>
    <t>HAR-1705</t>
  </si>
  <si>
    <t>NG-123</t>
  </si>
  <si>
    <t>HAT-4701</t>
  </si>
  <si>
    <t>NG-126</t>
  </si>
  <si>
    <t>H-100</t>
  </si>
  <si>
    <t>HAR-1976</t>
  </si>
  <si>
    <t>NG-127</t>
  </si>
  <si>
    <t>HAR-1704</t>
  </si>
  <si>
    <t>NG-130</t>
  </si>
  <si>
    <t>HAR-1977</t>
  </si>
  <si>
    <t>NG-131</t>
  </si>
  <si>
    <t>HAR-4613</t>
  </si>
  <si>
    <t>NG-132</t>
  </si>
  <si>
    <t>HAT-5128</t>
  </si>
  <si>
    <t>NG-133</t>
  </si>
  <si>
    <t>HAR-1952</t>
  </si>
  <si>
    <t>Hora y Fecha actualizada</t>
  </si>
  <si>
    <t>HCH-6800</t>
  </si>
  <si>
    <t>HCH-6799</t>
  </si>
  <si>
    <t>HCH-6798</t>
  </si>
  <si>
    <t>MAL-6207</t>
  </si>
  <si>
    <t>19-6245572</t>
  </si>
  <si>
    <t>0512-1993-00005</t>
  </si>
  <si>
    <t>0801-1980-14229</t>
  </si>
  <si>
    <t>N-300</t>
  </si>
  <si>
    <t>NG-114</t>
  </si>
  <si>
    <t>HAT-4495</t>
  </si>
  <si>
    <t>HD-45</t>
  </si>
  <si>
    <t xml:space="preserve">KIA </t>
  </si>
  <si>
    <t>CHOLUTECA / VALLE</t>
  </si>
  <si>
    <t>0801-1984-00827</t>
  </si>
  <si>
    <t>1003-1983-00447</t>
  </si>
  <si>
    <t>0801-1982-16146</t>
  </si>
  <si>
    <t>0801-1992-19569</t>
  </si>
  <si>
    <t>0801-1973-09918</t>
  </si>
  <si>
    <t>0801-1979-05589</t>
  </si>
  <si>
    <t>0801-1975-22455</t>
  </si>
  <si>
    <t>0801-1973-03644</t>
  </si>
  <si>
    <t>1801-1982-00420</t>
  </si>
  <si>
    <t>JOSE MIGUEL RODRIGUEZ</t>
  </si>
  <si>
    <t>ORVIN RODRIGUEZ</t>
  </si>
  <si>
    <t>JUAN HERNANDEZ</t>
  </si>
  <si>
    <t>HDU-2311</t>
  </si>
  <si>
    <t>LA ESPERANZA</t>
  </si>
  <si>
    <t>LA PAZ</t>
  </si>
  <si>
    <t>OSCAR ROQUE</t>
  </si>
  <si>
    <t>0611-1982-01223</t>
  </si>
  <si>
    <t>VARIAS</t>
  </si>
  <si>
    <t>SAN PEDRO SULA</t>
  </si>
  <si>
    <t>FO Tigo</t>
  </si>
  <si>
    <t>NG-058</t>
  </si>
  <si>
    <t>HDS-7834</t>
  </si>
  <si>
    <t>0801-1985-14630</t>
  </si>
  <si>
    <t>EFRAIN MEJIA</t>
  </si>
  <si>
    <t>DANIEL GARCIA</t>
  </si>
  <si>
    <t/>
  </si>
  <si>
    <t>CARLOS ALBERTO GOMEZ MURILLO</t>
  </si>
  <si>
    <t>ARON NATAN FLORES</t>
  </si>
  <si>
    <t>JOSE ROGELIO COBOS LOBO</t>
  </si>
  <si>
    <t>MARIO DANIEL FLORES AVILA</t>
  </si>
  <si>
    <t>19-641691</t>
  </si>
  <si>
    <t>ELVIN TORRES</t>
  </si>
  <si>
    <t>0501-191-05337</t>
  </si>
  <si>
    <t>0801-1990-19168</t>
  </si>
  <si>
    <t>EDUARDO ALFONSO FLORES GOMEZ</t>
  </si>
  <si>
    <t>DENIS IVAN PAZ GONZALES</t>
  </si>
  <si>
    <t>VENCIDA</t>
  </si>
  <si>
    <t>VIGENTE</t>
  </si>
  <si>
    <t>JOSE RIVERA</t>
  </si>
  <si>
    <t xml:space="preserve">Mobile FLM Territory 2 </t>
  </si>
  <si>
    <t>GADIEL FLORES</t>
  </si>
  <si>
    <t>YUNIOR FRANCISCO VALLADARES</t>
  </si>
  <si>
    <t>0801-1981-08395</t>
  </si>
  <si>
    <t>DARVIN ANTONIO VARGAS MENDOZA</t>
  </si>
  <si>
    <t>0501-1987-03914</t>
  </si>
  <si>
    <t>KELLY RODMEL MEJIA MALDONADO</t>
  </si>
  <si>
    <t>0501-1989-11553</t>
  </si>
  <si>
    <t>ELÍAS ALFREDO REINA ARRAGON</t>
  </si>
  <si>
    <t>0890-2017-00801</t>
  </si>
  <si>
    <t>RODRIGO CHAIN</t>
  </si>
  <si>
    <t>19-600182</t>
  </si>
  <si>
    <t>HAA-8444</t>
  </si>
  <si>
    <t>GERARDO CALIX</t>
  </si>
  <si>
    <t>0801-1982-03348</t>
  </si>
  <si>
    <t>YORO</t>
  </si>
  <si>
    <t>HENRY FLORES</t>
  </si>
  <si>
    <t>19-661373</t>
  </si>
  <si>
    <t>21-140495</t>
  </si>
  <si>
    <t>VTA-1684</t>
  </si>
  <si>
    <t>VTA-1683</t>
  </si>
  <si>
    <t>HED-7468</t>
  </si>
  <si>
    <t>VTA-1707</t>
  </si>
  <si>
    <t xml:space="preserve">Conductor </t>
  </si>
  <si>
    <t>Xplore</t>
  </si>
  <si>
    <t>HAY-9435</t>
  </si>
  <si>
    <t>0512-1986-01109</t>
  </si>
  <si>
    <t>HBA-6565</t>
  </si>
  <si>
    <t>HDA-7814</t>
  </si>
  <si>
    <t>HDA-9776</t>
  </si>
  <si>
    <t>PEDRO JOEL VILLATORO LARA</t>
  </si>
  <si>
    <t>VTA-2857</t>
  </si>
  <si>
    <t>NELSON PUERTO</t>
  </si>
  <si>
    <t>HAC-3804</t>
  </si>
  <si>
    <t>HAR-0803</t>
  </si>
  <si>
    <t>HAU-7964</t>
  </si>
  <si>
    <t>VTA-0935</t>
  </si>
  <si>
    <t>VTA-2721</t>
  </si>
  <si>
    <t>HAK-3346</t>
  </si>
  <si>
    <t>EDYN MAURICIO TABORA RODAS</t>
  </si>
  <si>
    <t>0401-1982-01578</t>
  </si>
  <si>
    <t>HAC-1192</t>
  </si>
  <si>
    <t>VTA-1174</t>
  </si>
  <si>
    <t>16-0457096</t>
  </si>
  <si>
    <t>JOSE DE JESUS OSORTO</t>
  </si>
  <si>
    <t>0816-2002-00398</t>
  </si>
  <si>
    <t>GERMAN ALLAN GARCIA MONTOLLA</t>
  </si>
  <si>
    <t>1701-1999-00275</t>
  </si>
  <si>
    <t>LEMPIRA</t>
  </si>
  <si>
    <t>JOEL ESCOBAR</t>
  </si>
  <si>
    <t>21-037305</t>
  </si>
  <si>
    <t>LUIS MARTINEZ</t>
  </si>
  <si>
    <t>21-135622</t>
  </si>
  <si>
    <t>1515-1977-00182</t>
  </si>
  <si>
    <t>19-346140</t>
  </si>
  <si>
    <t>HDS-7837</t>
  </si>
  <si>
    <t>0801-1980-01556</t>
  </si>
  <si>
    <t>HAC-1194</t>
  </si>
  <si>
    <t>ILBER NAHUN MARQUEZ JIMENEZ</t>
  </si>
  <si>
    <t>1623-1997-00175</t>
  </si>
  <si>
    <t>JOSE ABRAHAN AYALA</t>
  </si>
  <si>
    <t>A-100</t>
  </si>
  <si>
    <t>Avis</t>
  </si>
  <si>
    <t>21-039386</t>
  </si>
  <si>
    <t>HAR-0802</t>
  </si>
  <si>
    <t>21-158701</t>
  </si>
  <si>
    <t>1503-1976-00908</t>
  </si>
  <si>
    <t>A-101</t>
  </si>
  <si>
    <t>A-102</t>
  </si>
  <si>
    <t>A-103</t>
  </si>
  <si>
    <t>A-104</t>
  </si>
  <si>
    <t>A-105</t>
  </si>
  <si>
    <t>HDB-3205</t>
  </si>
  <si>
    <t>A-106</t>
  </si>
  <si>
    <t>HDZ-7974</t>
  </si>
  <si>
    <t>A-107</t>
  </si>
  <si>
    <t>A-108</t>
  </si>
  <si>
    <t>A-109</t>
  </si>
  <si>
    <t>GRACIAS</t>
  </si>
  <si>
    <t>18-181694</t>
  </si>
  <si>
    <t>21-294421</t>
  </si>
  <si>
    <t>19-641714</t>
  </si>
  <si>
    <t>COMAYAGUA</t>
  </si>
  <si>
    <t>GERSON DAVID NATAREN SERRANO</t>
  </si>
  <si>
    <t>0512-1998-00490</t>
  </si>
  <si>
    <t>DAVID COLINDRES</t>
  </si>
  <si>
    <t>21-377702</t>
  </si>
  <si>
    <t>21-152029</t>
  </si>
  <si>
    <t>21-376787</t>
  </si>
  <si>
    <t>19-652467</t>
  </si>
  <si>
    <t>MARIO VILLALTA</t>
  </si>
  <si>
    <t>A-110</t>
  </si>
  <si>
    <t>A-111</t>
  </si>
  <si>
    <t>A-112</t>
  </si>
  <si>
    <t>TOYOTA</t>
  </si>
  <si>
    <t>HILUX</t>
  </si>
  <si>
    <t>VTA-1554</t>
  </si>
  <si>
    <t>VTA-0332</t>
  </si>
  <si>
    <t>VTA-1555</t>
  </si>
  <si>
    <t>FRANCISCO MURILLO</t>
  </si>
  <si>
    <t>L200 4X4</t>
  </si>
  <si>
    <t>CABAN</t>
  </si>
  <si>
    <t>A-113</t>
  </si>
  <si>
    <t>A-114</t>
  </si>
  <si>
    <t>FRANKLIN ORDOÑEZ</t>
  </si>
  <si>
    <t>Mantenimiento Claro-Rural Correctivo</t>
  </si>
  <si>
    <t>0801-1971-02155</t>
  </si>
  <si>
    <t>0801-1996-11206</t>
  </si>
  <si>
    <t>VTA-2769</t>
  </si>
  <si>
    <t>VTA-0340</t>
  </si>
  <si>
    <t>21-302125</t>
  </si>
  <si>
    <t>JAC-2731</t>
  </si>
  <si>
    <t>0319-1997-00084</t>
  </si>
  <si>
    <t>17/12/2025</t>
  </si>
  <si>
    <t>VTA-0380</t>
  </si>
  <si>
    <t>MISAEL DAVID  CASERES CANALES</t>
  </si>
  <si>
    <t xml:space="preserve">CRISTIAN DANILO MAIRENA DIAZ </t>
  </si>
  <si>
    <t xml:space="preserve">JOSE ANTONIO GARCIA MARTINEZ </t>
  </si>
  <si>
    <t>0801-1984-10879</t>
  </si>
  <si>
    <t>EDWIN CASTRO</t>
  </si>
  <si>
    <t>HBD-3040</t>
  </si>
  <si>
    <t>VTA-1904</t>
  </si>
  <si>
    <t>0801-1983-00977</t>
  </si>
  <si>
    <t>0718-1995-00014</t>
  </si>
  <si>
    <t>MARVIN OMAR LANDAVERDE MATUTE</t>
  </si>
  <si>
    <t>0501-1978-06003</t>
  </si>
  <si>
    <t>0707-1983-00155</t>
  </si>
  <si>
    <t>0801-1990-22298</t>
  </si>
  <si>
    <t>FTTH Tigo</t>
  </si>
  <si>
    <t>A-115</t>
  </si>
  <si>
    <t>A-116</t>
  </si>
  <si>
    <t>VTA-2222</t>
  </si>
  <si>
    <t>A-117</t>
  </si>
  <si>
    <t>VTA-0400</t>
  </si>
  <si>
    <t>CARLOS ALBERTO VASQUEZ BONILLA</t>
  </si>
  <si>
    <t>0801-1996-05140</t>
  </si>
  <si>
    <t>A-118</t>
  </si>
  <si>
    <t>Service Share ADMON</t>
  </si>
  <si>
    <t>EDUAR FERNANDO MENDOZA VALERIANO</t>
  </si>
  <si>
    <t>0801-1986-16896</t>
  </si>
  <si>
    <t>JAC-2733</t>
  </si>
  <si>
    <t>14/03/2024</t>
  </si>
  <si>
    <t>Instalacion de MG Claro</t>
  </si>
  <si>
    <t>A-119</t>
  </si>
  <si>
    <t>NG-094</t>
  </si>
  <si>
    <t>HAR-1954</t>
  </si>
  <si>
    <t>0801-1985-23860</t>
  </si>
  <si>
    <t>HDL-6434</t>
  </si>
  <si>
    <t>DARWIN VELASQUEZ</t>
  </si>
  <si>
    <t>0801-1984-18601</t>
  </si>
  <si>
    <t>Supervision TX</t>
  </si>
  <si>
    <t>A-120</t>
  </si>
  <si>
    <t>ERSON RAMON MORAZAN GODOY</t>
  </si>
  <si>
    <t>0708-1991-00334</t>
  </si>
  <si>
    <t>JAC-3207</t>
  </si>
  <si>
    <t>JOSE DANIEL VIT GARCIA</t>
  </si>
  <si>
    <t>1819-4368-90101</t>
  </si>
  <si>
    <t>MARIO FLORES</t>
  </si>
  <si>
    <t>JORGE MARTINEZ</t>
  </si>
  <si>
    <t xml:space="preserve">ELVIN AGUSTIN EUCEDA CRUZ </t>
  </si>
  <si>
    <t>0801-1971-10199</t>
  </si>
  <si>
    <t>GUSTAVO CHAIN</t>
  </si>
  <si>
    <t>A-001</t>
  </si>
  <si>
    <t>A-002</t>
  </si>
  <si>
    <t>A-003</t>
  </si>
  <si>
    <t>A-004</t>
  </si>
  <si>
    <t>A-005</t>
  </si>
  <si>
    <t>A-007</t>
  </si>
  <si>
    <t>A-008</t>
  </si>
  <si>
    <t>A-009</t>
  </si>
  <si>
    <t>A-011</t>
  </si>
  <si>
    <t>A-012</t>
  </si>
  <si>
    <t>A-014</t>
  </si>
  <si>
    <t>A-015</t>
  </si>
  <si>
    <t>A-017</t>
  </si>
  <si>
    <t>A-019</t>
  </si>
  <si>
    <t>A-020</t>
  </si>
  <si>
    <t>A-022</t>
  </si>
  <si>
    <t>A-023</t>
  </si>
  <si>
    <t>A-024</t>
  </si>
  <si>
    <t>A-025</t>
  </si>
  <si>
    <t>A-026</t>
  </si>
  <si>
    <t>A-028</t>
  </si>
  <si>
    <t>A-029</t>
  </si>
  <si>
    <t>A-030</t>
  </si>
  <si>
    <t>A-031</t>
  </si>
  <si>
    <t>A-032</t>
  </si>
  <si>
    <t>A-034</t>
  </si>
  <si>
    <t>HDV-3144</t>
  </si>
  <si>
    <t>A-035</t>
  </si>
  <si>
    <t>A-036</t>
  </si>
  <si>
    <t>A-037</t>
  </si>
  <si>
    <t>A-038</t>
  </si>
  <si>
    <t>A-039</t>
  </si>
  <si>
    <t>A-041</t>
  </si>
  <si>
    <t>A-042</t>
  </si>
  <si>
    <t>A-043</t>
  </si>
  <si>
    <t>A-044</t>
  </si>
  <si>
    <t>A-045</t>
  </si>
  <si>
    <t>A-046</t>
  </si>
  <si>
    <t xml:space="preserve">MARCIO ORDOÑEZ </t>
  </si>
  <si>
    <t>A-047</t>
  </si>
  <si>
    <t>A-048</t>
  </si>
  <si>
    <t>A-050</t>
  </si>
  <si>
    <t>A-051</t>
  </si>
  <si>
    <t>A-052</t>
  </si>
  <si>
    <t>A-053</t>
  </si>
  <si>
    <t>A-054</t>
  </si>
  <si>
    <t>A-055</t>
  </si>
  <si>
    <t>A-056</t>
  </si>
  <si>
    <t>A-060</t>
  </si>
  <si>
    <t>A-061</t>
  </si>
  <si>
    <t>A-062</t>
  </si>
  <si>
    <t>A-063</t>
  </si>
  <si>
    <t>A-064</t>
  </si>
  <si>
    <t>A-065</t>
  </si>
  <si>
    <t>A-066</t>
  </si>
  <si>
    <t>A-067</t>
  </si>
  <si>
    <t>A-068</t>
  </si>
  <si>
    <t>A-069</t>
  </si>
  <si>
    <t>A-070</t>
  </si>
  <si>
    <t>A-071</t>
  </si>
  <si>
    <t>A-072</t>
  </si>
  <si>
    <t>A-073</t>
  </si>
  <si>
    <t>HDB-5046</t>
  </si>
  <si>
    <t>A-074</t>
  </si>
  <si>
    <t>A-075</t>
  </si>
  <si>
    <t>A-076</t>
  </si>
  <si>
    <t>A-077</t>
  </si>
  <si>
    <t>A-078</t>
  </si>
  <si>
    <t>A-080</t>
  </si>
  <si>
    <t>A-081</t>
  </si>
  <si>
    <t>A-082</t>
  </si>
  <si>
    <t>A-083</t>
  </si>
  <si>
    <t>A-084</t>
  </si>
  <si>
    <t>A-085</t>
  </si>
  <si>
    <t>A-086</t>
  </si>
  <si>
    <t>A-087</t>
  </si>
  <si>
    <t>A-088</t>
  </si>
  <si>
    <t>A-089</t>
  </si>
  <si>
    <t>A-090</t>
  </si>
  <si>
    <t>A-091</t>
  </si>
  <si>
    <t>A-092</t>
  </si>
  <si>
    <t>A-093</t>
  </si>
  <si>
    <t>A-094</t>
  </si>
  <si>
    <t>A-095</t>
  </si>
  <si>
    <t>A-096</t>
  </si>
  <si>
    <t>A-097</t>
  </si>
  <si>
    <t>A-099</t>
  </si>
  <si>
    <t>JAIRO MAJANO</t>
  </si>
  <si>
    <t xml:space="preserve">OSCAR ALEXANDER ESCOBAR </t>
  </si>
  <si>
    <t>GERMAN ARTURO ZAMBRANO CERRATO</t>
  </si>
  <si>
    <t>HAC-1382</t>
  </si>
  <si>
    <t>CRISTIAN OMAR FLORES MENDEZ</t>
  </si>
  <si>
    <t>0616-2000-00024</t>
  </si>
  <si>
    <t>A-122</t>
  </si>
  <si>
    <t>A-123</t>
  </si>
  <si>
    <t>HDF-9258</t>
  </si>
  <si>
    <t>0801-2000-23127</t>
  </si>
  <si>
    <t>A-124</t>
  </si>
  <si>
    <t>EDER MURILLO</t>
  </si>
  <si>
    <t>HAU-8507</t>
  </si>
  <si>
    <t>DANIEL ENRIQUE ZAVALA</t>
  </si>
  <si>
    <t>0801-1999-07039</t>
  </si>
  <si>
    <t>17/2/2026</t>
  </si>
  <si>
    <t>HENDER RODRIGUEZ</t>
  </si>
  <si>
    <t>BRYAN LOPEZ</t>
  </si>
  <si>
    <t>A-125</t>
  </si>
  <si>
    <t>JUAN CARLOS PUERTO</t>
  </si>
  <si>
    <t>HED-7466</t>
  </si>
  <si>
    <t>MISAEL CACERES</t>
  </si>
  <si>
    <t>EDWIN VALLE MORADEL</t>
  </si>
  <si>
    <t>21-337329</t>
  </si>
  <si>
    <t>A-126</t>
  </si>
  <si>
    <t>A-127</t>
  </si>
  <si>
    <t>JAI-0341</t>
  </si>
  <si>
    <t>A-128</t>
  </si>
  <si>
    <t>DANLI</t>
  </si>
  <si>
    <t>Instalaciones Rollout Tigo</t>
  </si>
  <si>
    <t>OVIN ALFREDO SEVILLA GUZMAN</t>
  </si>
  <si>
    <t>0801-1995-05711</t>
  </si>
  <si>
    <t>20/06/2024</t>
  </si>
  <si>
    <t>VTA-0326</t>
  </si>
  <si>
    <t>ERSI  JAVIER CANALES ALVARADO</t>
  </si>
  <si>
    <t>1708-1998-00369</t>
  </si>
  <si>
    <t>IMP-031222</t>
  </si>
  <si>
    <t>JAI-1129</t>
  </si>
  <si>
    <t>HBA-6568</t>
  </si>
  <si>
    <t>A-131</t>
  </si>
  <si>
    <t>A-132</t>
  </si>
  <si>
    <t>A-133</t>
  </si>
  <si>
    <t>A-134</t>
  </si>
  <si>
    <t>0801-1978-05089</t>
  </si>
  <si>
    <t>MARVIN GEVANNY VALLECILLO RAMOS</t>
  </si>
  <si>
    <t>0107-1985-01393</t>
  </si>
  <si>
    <t>NG-078</t>
  </si>
  <si>
    <t>FORD</t>
  </si>
  <si>
    <t>F350</t>
  </si>
  <si>
    <t>JAI-8080</t>
  </si>
  <si>
    <t>NG-079</t>
  </si>
  <si>
    <t>DESCONOCIDO</t>
  </si>
  <si>
    <t>HDW-4472</t>
  </si>
  <si>
    <t>CRISTOBAL JOSUE ELVIR CHAVEZ</t>
  </si>
  <si>
    <t>0801-2001-00811</t>
  </si>
  <si>
    <t>Adecuaciones Tigo</t>
  </si>
  <si>
    <t>Proyectos Varios Sternemedia</t>
  </si>
  <si>
    <t>YIMMY CHAVARRIA</t>
  </si>
  <si>
    <t xml:space="preserve">ARNOLD RAÚL CONTRERAS CAMPOS </t>
  </si>
  <si>
    <t>HENRY HERNAN PALMA OLIVERA</t>
  </si>
  <si>
    <t>ROBERTO PINEDA</t>
  </si>
  <si>
    <t>ELMER LOPEZ ALVAREZ</t>
  </si>
  <si>
    <t>0203-1982-00361</t>
  </si>
  <si>
    <t>FRANKLIN ADALID ÁVILA PADILLA</t>
  </si>
  <si>
    <t>0303-1985-00534</t>
  </si>
  <si>
    <t>JUTICALPA</t>
  </si>
  <si>
    <t>NELSON FRANCISCO MANZANARES PONCE</t>
  </si>
  <si>
    <t>JOSE RICARDO VALLADARES</t>
  </si>
  <si>
    <t>RENE ALFONSO PEÑA</t>
  </si>
  <si>
    <t>DARLIN ALEXIS TREJO VARELA</t>
  </si>
  <si>
    <t>WALTER HIDALGO MEJIA RODRIGUEZ</t>
  </si>
  <si>
    <t xml:space="preserve">CRISTIAN EDUARDO ROMERO </t>
  </si>
  <si>
    <t xml:space="preserve">CESAR AUGUSTO BANEGAS DIAZ </t>
  </si>
  <si>
    <t xml:space="preserve">JONY FRANCISCO MARTINEZ OSORTO </t>
  </si>
  <si>
    <t xml:space="preserve">CHRISTIAN JESÚS ZAMBRANO ÁVILA </t>
  </si>
  <si>
    <t>0801-1994-07249</t>
  </si>
  <si>
    <t xml:space="preserve">HENRY FRANCISCO MACIAS </t>
  </si>
  <si>
    <t xml:space="preserve">CESAR EDUARDO VARELA </t>
  </si>
  <si>
    <t>ROGER ADALID CARRANZA PEREZ</t>
  </si>
  <si>
    <t>JOEL DAVID ALVAREZ SEIDEL</t>
  </si>
  <si>
    <t>CESAR AGUSTO CANALES CUELLO</t>
  </si>
  <si>
    <t>HDR-7668</t>
  </si>
  <si>
    <t>SANTA BARBARA</t>
  </si>
  <si>
    <t>SIGUATEPEQUE</t>
  </si>
  <si>
    <t>RONY MARTINEZ</t>
  </si>
  <si>
    <t>0703-1991-03986</t>
  </si>
  <si>
    <t>25/10/2027</t>
  </si>
  <si>
    <t>ANGEL RAMIREZ</t>
  </si>
  <si>
    <t>ORLIN LOPEZ</t>
  </si>
  <si>
    <t>NP 300 FRONTIER</t>
  </si>
  <si>
    <t>VTA-2457</t>
  </si>
  <si>
    <t>HBJ-0880</t>
  </si>
  <si>
    <t>TFS6YJALCMAG</t>
  </si>
  <si>
    <t>HDA-9774</t>
  </si>
  <si>
    <t>HAY-9241</t>
  </si>
  <si>
    <t>HAY-9785</t>
  </si>
  <si>
    <t>HDI-7475</t>
  </si>
  <si>
    <t>ZNA</t>
  </si>
  <si>
    <t>ZN1035UCX3</t>
  </si>
  <si>
    <t>JAI-6822</t>
  </si>
  <si>
    <t>TFS7MJDLPMBD</t>
  </si>
  <si>
    <t>HDL-6432</t>
  </si>
  <si>
    <t>Juana</t>
  </si>
  <si>
    <t>VTA-2828</t>
  </si>
  <si>
    <t>HAU-7962</t>
  </si>
  <si>
    <t>VTA-5413</t>
  </si>
  <si>
    <t>JAC-3199</t>
  </si>
  <si>
    <t>JAC-3209</t>
  </si>
  <si>
    <t>JAC-3189</t>
  </si>
  <si>
    <t>JAC-3202</t>
  </si>
  <si>
    <t>JAC-3195</t>
  </si>
  <si>
    <t>JAC-3208</t>
  </si>
  <si>
    <t>VTA-1163</t>
  </si>
  <si>
    <t>HAU-9365</t>
  </si>
  <si>
    <t>OBED MARTINEZ</t>
  </si>
  <si>
    <t>VTA-0452</t>
  </si>
  <si>
    <t>VTA-5364</t>
  </si>
  <si>
    <t>CESAR  LUIS OCHOA MOLINA</t>
  </si>
  <si>
    <t>0703-2003-00135</t>
  </si>
  <si>
    <t>VTA-4748</t>
  </si>
  <si>
    <t>VTA-2957</t>
  </si>
  <si>
    <t>A-135</t>
  </si>
  <si>
    <t>FORLAND</t>
  </si>
  <si>
    <t>F200</t>
  </si>
  <si>
    <t>Juan</t>
  </si>
  <si>
    <t>JOSE MANUEL ZELAYA FONG</t>
  </si>
  <si>
    <t>INTIBUCA</t>
  </si>
  <si>
    <t>A-136</t>
  </si>
  <si>
    <t>A-137</t>
  </si>
  <si>
    <t>HDL-6444</t>
  </si>
  <si>
    <t>VICTOR ARNALDO ALABAT PUERTO</t>
  </si>
  <si>
    <t>LENAR PALOMO</t>
  </si>
  <si>
    <t>MELVIN LOPEZ</t>
  </si>
  <si>
    <t>HDL-6442</t>
  </si>
  <si>
    <t>1701-1997-00560</t>
  </si>
  <si>
    <t>ARIEL HERNANDEZ</t>
  </si>
  <si>
    <t>NG-103 BACK UP</t>
  </si>
  <si>
    <t>HDL-6467</t>
  </si>
  <si>
    <t>JAQ-0998</t>
  </si>
  <si>
    <t>HECTOR FONSECA</t>
  </si>
  <si>
    <t>ISUZU</t>
  </si>
  <si>
    <t>VOLKSWAGEN</t>
  </si>
  <si>
    <t>AMAROKTRENDM</t>
  </si>
  <si>
    <t>SUZUKI</t>
  </si>
  <si>
    <t>JIMNY</t>
  </si>
  <si>
    <t>VTA-0338</t>
  </si>
  <si>
    <t>ANTHONY GERARDO CASTRO RAMOS</t>
  </si>
  <si>
    <t>HBA-6062</t>
  </si>
  <si>
    <t>VTA-1748</t>
  </si>
  <si>
    <t>HBJ-4261</t>
  </si>
  <si>
    <t>JOSUE MITZAEL MARTINEZ VALLADARES</t>
  </si>
  <si>
    <t>0801-1988-22938</t>
  </si>
  <si>
    <t>A-138</t>
  </si>
  <si>
    <t>HDL-6391</t>
  </si>
  <si>
    <t>A-139</t>
  </si>
  <si>
    <t>HDL-6441</t>
  </si>
  <si>
    <t>MARIANO PACHECO</t>
  </si>
  <si>
    <t>Nelson Castro</t>
  </si>
  <si>
    <t>HDP-8658</t>
  </si>
  <si>
    <t>HBZ-0958</t>
  </si>
  <si>
    <t>CARLITOS LOBO ALVARADO</t>
  </si>
  <si>
    <t>1804-1988-02335</t>
  </si>
  <si>
    <t>A-140</t>
  </si>
  <si>
    <t>JAT-8435</t>
  </si>
  <si>
    <t>NG-134</t>
  </si>
  <si>
    <t>INTERNATIONAL</t>
  </si>
  <si>
    <t>JAT-8150</t>
  </si>
  <si>
    <t>OT1</t>
  </si>
  <si>
    <t>VTA-2119</t>
  </si>
  <si>
    <t>WILMER ALEXIS SANTOS</t>
  </si>
  <si>
    <t>JOSE CARLOS ERAZO</t>
  </si>
  <si>
    <t>JOSE RUBEN SOSA</t>
  </si>
  <si>
    <t>JEMNI RENIERI MORAN</t>
  </si>
  <si>
    <t>DIOGENES GARCIA MONTOYA</t>
  </si>
  <si>
    <t>JOSE ADAN OCHOA</t>
  </si>
  <si>
    <t>EDGARDO JAVIER PORTILLO</t>
  </si>
  <si>
    <t>A-141</t>
  </si>
  <si>
    <t>GERMAN EDUARDO OLIVA REYES</t>
  </si>
  <si>
    <t>JAVIER CANACA</t>
  </si>
  <si>
    <t>YEFRIN HELEDIN PERDOMO RIVERA</t>
  </si>
  <si>
    <t>1606-1999-00408</t>
  </si>
  <si>
    <t>CARLOS ALBERTO ORTIZ AGUILAR</t>
  </si>
  <si>
    <t>0801-1995-16052</t>
  </si>
  <si>
    <t>27/12/2028</t>
  </si>
  <si>
    <t>VTA-2732</t>
  </si>
  <si>
    <t>CLARK NAVARRETE ALLEN SANDOVAL</t>
  </si>
  <si>
    <t>0902-1981-00922</t>
  </si>
  <si>
    <t>JEYSON JULIAN AYALA</t>
  </si>
  <si>
    <t>WALNER JOSE MARTINEZ BUESO</t>
  </si>
  <si>
    <t>ELIEXER ESAU MEMBREÑO</t>
  </si>
  <si>
    <t>NELSON JAVIER FLORES GARCIA </t>
  </si>
  <si>
    <t>0801-1986-03271</t>
  </si>
  <si>
    <t>YAMIL AVIDAN ALCANTARA FUENTES</t>
  </si>
  <si>
    <t>1511-1991-00294</t>
  </si>
  <si>
    <t>VTA-1562</t>
  </si>
  <si>
    <t>VTA-1569</t>
  </si>
  <si>
    <t xml:space="preserve">ANTONY JOSUE RODAS </t>
  </si>
  <si>
    <t>0801-1989-06701</t>
  </si>
  <si>
    <t>HAR-1955</t>
  </si>
  <si>
    <t>JEAN CARLOS ACOSTA</t>
  </si>
  <si>
    <t>RENE EDUARDO MEDRANO OSORTO</t>
  </si>
  <si>
    <t>JOSE LUIS BARAHONA ESCOTO</t>
  </si>
  <si>
    <t>0801-1975-05121</t>
  </si>
  <si>
    <t>JOHAN MEMBREÑO</t>
  </si>
  <si>
    <t>A-142</t>
  </si>
  <si>
    <t>HDL-6437</t>
  </si>
  <si>
    <t>JAI-2204</t>
  </si>
  <si>
    <t>VTA-2212</t>
  </si>
  <si>
    <t>VTA-5360</t>
  </si>
  <si>
    <t>VTA-1905</t>
  </si>
  <si>
    <t>VTA-0327</t>
  </si>
  <si>
    <t>VTA-0454</t>
  </si>
  <si>
    <t>VTA-5378</t>
  </si>
  <si>
    <t>A-129</t>
  </si>
  <si>
    <t>VTA-2280</t>
  </si>
  <si>
    <t>VTA-0334</t>
  </si>
  <si>
    <t>VTA-1542</t>
  </si>
  <si>
    <t>HBD-3041</t>
  </si>
  <si>
    <t>HDL-6413</t>
  </si>
  <si>
    <t>VTA-1541</t>
  </si>
  <si>
    <t>A-143</t>
  </si>
  <si>
    <t>VTA-1524</t>
  </si>
  <si>
    <t>HDZ-0433</t>
  </si>
  <si>
    <t>VTA-0751</t>
  </si>
  <si>
    <t>JAI-2203</t>
  </si>
  <si>
    <t>VTA-5372</t>
  </si>
  <si>
    <t>VTA-5358</t>
  </si>
  <si>
    <t>VTA-2289</t>
  </si>
  <si>
    <t>EN TRAMITE</t>
  </si>
  <si>
    <t>0101-1995-01459</t>
  </si>
  <si>
    <t>0101-2007-00774</t>
  </si>
  <si>
    <t>0801-1995-17674</t>
  </si>
  <si>
    <t>20/08/2028</t>
  </si>
  <si>
    <t>0501-1979-06815</t>
  </si>
  <si>
    <t>HBA-6570</t>
  </si>
  <si>
    <t>0801-1990-18111</t>
  </si>
  <si>
    <t>0401-2006-00619</t>
  </si>
  <si>
    <t>0501-1982-06799</t>
  </si>
  <si>
    <t>16/03/2027</t>
  </si>
  <si>
    <t>0816-1991-00214</t>
  </si>
  <si>
    <t>14/12/2025</t>
  </si>
  <si>
    <t>0205-2003-00488</t>
  </si>
  <si>
    <t>0501-1978-09363</t>
  </si>
  <si>
    <t>19/06/2027</t>
  </si>
  <si>
    <t>0301-1998-01635</t>
  </si>
  <si>
    <t>JAI-6692</t>
  </si>
  <si>
    <t>JORGE ALBERTO JIMENEZ</t>
  </si>
  <si>
    <t>ELDER ISAMIR ORTIZ</t>
  </si>
  <si>
    <t>VTA-1941</t>
  </si>
  <si>
    <t>ROBERTO ALDAIR LOPEZ REYES</t>
  </si>
  <si>
    <t>20/12/2026</t>
  </si>
  <si>
    <t>DENILSON ALEXANDER MARTINEZ RUBIO</t>
  </si>
  <si>
    <t>0708-2004-00169</t>
  </si>
  <si>
    <t>JOSE FRANCISCO CRUZ ROMERO</t>
  </si>
  <si>
    <t>EMILIO ARITA COTO</t>
  </si>
  <si>
    <t>JIM</t>
  </si>
  <si>
    <t>REMAX S</t>
  </si>
  <si>
    <t>JAT-9381</t>
  </si>
  <si>
    <t>FRANCISCO LOPEZ RAMOS</t>
  </si>
  <si>
    <t>1620-1990-00713</t>
  </si>
  <si>
    <t>JAY-9139</t>
  </si>
  <si>
    <t>JONATAN ARIEL ALVAREZ VARELA</t>
  </si>
  <si>
    <t>VTA-0668</t>
  </si>
  <si>
    <t>JIN BAYLER</t>
  </si>
  <si>
    <t>ELDER OMAR CHINCHILLA</t>
  </si>
  <si>
    <t>LUIS ALEXANDER CAMPOS</t>
  </si>
  <si>
    <t>0501-1987-07502</t>
  </si>
  <si>
    <t>ESPERANZA</t>
  </si>
  <si>
    <t>ELLIOT JASSON DAVILA PEREZ</t>
  </si>
  <si>
    <t>CESAR NAHUN CHIRINOS</t>
  </si>
  <si>
    <t>JOSE ELIAS MALDONADO</t>
  </si>
  <si>
    <t>ARON NATHAN FLORES MEJIA</t>
  </si>
  <si>
    <t>JUAN PABLO MALDONADO MALDONADO</t>
  </si>
  <si>
    <t>OLVIN GUSTAVO DURON MARTINEZ</t>
  </si>
  <si>
    <t>0823-1994-00162</t>
  </si>
  <si>
    <t>EDWIN EDGARDO OSORTO NUÑEZ</t>
  </si>
  <si>
    <t>HDR-7674</t>
  </si>
  <si>
    <t>Busqueda de ruido</t>
  </si>
  <si>
    <t>OSMAN ELIAZER GIRON</t>
  </si>
  <si>
    <t>Yoro</t>
  </si>
  <si>
    <t>Siguatepeque</t>
  </si>
  <si>
    <t>BACK UP PARA BREAD LAB</t>
  </si>
  <si>
    <t>RAUL GODOY</t>
  </si>
  <si>
    <t>OCCIDENTE</t>
  </si>
  <si>
    <t>21-039375</t>
  </si>
  <si>
    <t>EDUARDO INTERIANO</t>
  </si>
  <si>
    <t>GERMAN ALEXIS MENDOZA</t>
  </si>
  <si>
    <t>VTA-2736</t>
  </si>
  <si>
    <t>DANIEL MURILLO</t>
  </si>
  <si>
    <t>21-377807</t>
  </si>
  <si>
    <t>JUAN CARLOS NUÑEZ</t>
  </si>
  <si>
    <t>OSCAR ORELLANA</t>
  </si>
  <si>
    <t>HEA-7856</t>
  </si>
  <si>
    <t xml:space="preserve">SAUL CHACON </t>
  </si>
  <si>
    <t>VTA-4430</t>
  </si>
  <si>
    <t>COMAYAGUA / 
INTIBUCA</t>
  </si>
  <si>
    <t>SANTA ROSA DE COPAN</t>
  </si>
  <si>
    <t>MANUEL HERRERA</t>
  </si>
  <si>
    <t>WILLIAM ALEXANDER AMADOR DURON</t>
  </si>
  <si>
    <t>23/04/2027</t>
  </si>
  <si>
    <t>GUALTER HUMERTO VELASQUEZ</t>
  </si>
  <si>
    <t>ANIBAL RAFAEL MENDOZA</t>
  </si>
  <si>
    <t>BENJAMIN GOMEZ</t>
  </si>
  <si>
    <t>FTTH</t>
  </si>
  <si>
    <t>GASPAR VASQUEZ TROCHEZ</t>
  </si>
  <si>
    <t>0510-2000-00418</t>
  </si>
  <si>
    <t>13/03/2030</t>
  </si>
  <si>
    <t>HENRY GARCIA</t>
  </si>
  <si>
    <t>VTA-1203</t>
  </si>
  <si>
    <t>19-436013</t>
  </si>
  <si>
    <t>NESTOR EMILIO TROCHEZ FRANCO</t>
  </si>
  <si>
    <t>0801-1996-13973</t>
  </si>
  <si>
    <t>LA Entrada</t>
  </si>
  <si>
    <t xml:space="preserve">WILLIAMS JORMETH SUAREZ </t>
  </si>
  <si>
    <t>EDWIN OMAR PEREZ</t>
  </si>
  <si>
    <t>0501-1970-09000</t>
  </si>
  <si>
    <t>San Pedro Sula</t>
  </si>
  <si>
    <t>CARLOS RIVERA</t>
  </si>
  <si>
    <t>VTA-4530</t>
  </si>
  <si>
    <t>0815-1997-00340</t>
  </si>
  <si>
    <t>HAROL GSBRIEL MEDINA REYES</t>
  </si>
  <si>
    <t>0801-2001-21855</t>
  </si>
  <si>
    <t>28/05/2027</t>
  </si>
  <si>
    <t>JORGE GAMARRA</t>
  </si>
  <si>
    <t>JOSE ANTONIO GARCIA MARTINEZ</t>
  </si>
  <si>
    <t>JOSUE ADOLY PADILLA CHACON</t>
  </si>
  <si>
    <t>0703-2007-00152</t>
  </si>
  <si>
    <t>15/01/2030</t>
  </si>
  <si>
    <t>AARON PORTILLO</t>
  </si>
  <si>
    <t>0501-1984-02460</t>
  </si>
  <si>
    <t>CARLOS ALVAREZ RENDON</t>
  </si>
  <si>
    <t>0801-1998-02988</t>
  </si>
  <si>
    <t>A-144</t>
  </si>
  <si>
    <t>VTA-5162</t>
  </si>
  <si>
    <t>KEVIN MUNGUIA</t>
  </si>
  <si>
    <t xml:space="preserve"> 0804-1993-00871 </t>
  </si>
  <si>
    <t>A-145</t>
  </si>
  <si>
    <t>VTA-5362</t>
  </si>
  <si>
    <t>A-146</t>
  </si>
  <si>
    <t>JAI-2034</t>
  </si>
  <si>
    <t>GEOVANY ISMAEL MARTINEZ GONZALES</t>
  </si>
  <si>
    <t>0801-1992-07007</t>
  </si>
  <si>
    <t>OSCAR ORTIZ</t>
  </si>
  <si>
    <t>WILLIAM JORNETH SUAREZ</t>
  </si>
  <si>
    <t>0205-1994-00101</t>
  </si>
  <si>
    <t>0101-1997-00512</t>
  </si>
  <si>
    <t>CARLOS HUMBERTO RIVERA</t>
  </si>
  <si>
    <t>1615-1970-00087</t>
  </si>
  <si>
    <t>HBD-0930</t>
  </si>
  <si>
    <t>COMAYAGUA /
INTIBUCA</t>
  </si>
  <si>
    <t>VTA-4406</t>
  </si>
  <si>
    <t>08015-1997-00340</t>
  </si>
  <si>
    <t>RICARDO LOPEZ LOPEZ</t>
  </si>
  <si>
    <t>MANTENIMIENTO</t>
  </si>
  <si>
    <t>DAVID JOEL SANCHEZ</t>
  </si>
  <si>
    <t>DON JOSE</t>
  </si>
  <si>
    <t>JOSE MURILLO</t>
  </si>
  <si>
    <t>SANTA ROSA</t>
  </si>
  <si>
    <t>VICTOR BLANCO</t>
  </si>
  <si>
    <t>JOSE EDUARDO GALDAMEZ</t>
  </si>
  <si>
    <t>HAROL GABRIEL MEDINA REYES</t>
  </si>
  <si>
    <t>LA ENTRADA</t>
  </si>
  <si>
    <t>NELSON CASTRO</t>
  </si>
  <si>
    <t>EDSON ESPINOZA</t>
  </si>
  <si>
    <t>VTA-5388</t>
  </si>
  <si>
    <t>JOSE ROGELIO COBOS</t>
  </si>
  <si>
    <t>Personal en descanso por dias compensatorios</t>
  </si>
  <si>
    <t>WILMER GEOVANY RIVERA MEDINA</t>
  </si>
  <si>
    <t>0801-1990-03165</t>
  </si>
  <si>
    <t>EDUARDO FRANCISCO INTERIANO AGUILAR</t>
  </si>
  <si>
    <t>0801-1986-13846</t>
  </si>
  <si>
    <t>VICTOR CEZEÑA</t>
  </si>
  <si>
    <t>EN REPARACION</t>
  </si>
  <si>
    <t>SIN ASIGNACION</t>
  </si>
  <si>
    <t>EDWIN ADONAI REYES MENDOZA</t>
  </si>
  <si>
    <t>0801-2001-25309</t>
  </si>
  <si>
    <t>VALLE</t>
  </si>
  <si>
    <t>19-246319</t>
  </si>
  <si>
    <t>OSCAR ROLANDO ORTIZ GARCIA</t>
  </si>
  <si>
    <t>0801-1976-13619</t>
  </si>
  <si>
    <t>23/10/2027</t>
  </si>
  <si>
    <t>MELVIN LOPES</t>
  </si>
  <si>
    <t>LUIS ENRIQUE RIVERA RERRERA</t>
  </si>
  <si>
    <t>0502-1994-02426</t>
  </si>
  <si>
    <t>MILTON ALBERTO OLIVA GARCIA</t>
  </si>
  <si>
    <t>1701-2004-00315</t>
  </si>
  <si>
    <t>13/06/2029</t>
  </si>
  <si>
    <t>PEDRO JOEL VILLATORO</t>
  </si>
  <si>
    <t>DENILSON SAMUEL GOMEZ CALIZ</t>
  </si>
  <si>
    <t>0801-1998-16628</t>
  </si>
  <si>
    <t>JOSE CRUZ</t>
  </si>
  <si>
    <t xml:space="preserve">BRAYAN XAVIER VELASQUEZ RIVERA </t>
  </si>
  <si>
    <t>1807-1995-02141</t>
  </si>
  <si>
    <t>BRAYAN LOPEZ</t>
  </si>
  <si>
    <t>JOSE FONSECA</t>
  </si>
  <si>
    <t>0501-1981-05337</t>
  </si>
  <si>
    <t>OLVIN AFREDO GUZMAN SEVILLA</t>
  </si>
  <si>
    <t>KEVIN OMAR MUNGUIA</t>
  </si>
  <si>
    <t>En taller para reparacion</t>
  </si>
  <si>
    <t>19-436014</t>
  </si>
  <si>
    <t xml:space="preserve">JUAN PABLO MALDONADO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</si>
</sst>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L&quot;#,##0;[Red]\-&quot;L&quot;#,##0"/>
    <numFmt numFmtId="164" formatCode="0000\-0000\-00000"/>
    <numFmt numFmtId="165" formatCode="###\-##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22" fontId="4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22" fontId="0" fillId="0" borderId="3" xfId="0" applyNumberFormat="1" applyBorder="1"/>
    <xf numFmtId="0" fontId="0" fillId="3" borderId="3" xfId="0" applyFill="1" applyBorder="1" applyAlignment="1">
      <alignment horizontal="center" vertical="center"/>
    </xf>
    <xf numFmtId="6" fontId="0" fillId="0" borderId="3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2" fontId="0" fillId="0" borderId="7" xfId="0" applyNumberFormat="1" applyBorder="1" applyAlignment="1">
      <alignment horizontal="center"/>
    </xf>
    <xf numFmtId="22" fontId="0" fillId="0" borderId="0" xfId="0" applyNumberFormat="1"/>
    <xf numFmtId="22" fontId="1" fillId="2" borderId="8" xfId="0" applyNumberFormat="1" applyFont="1" applyFill="1" applyBorder="1"/>
    <xf numFmtId="22" fontId="0" fillId="0" borderId="0" xfId="0" applyNumberFormat="1" applyAlignment="1">
      <alignment horizontal="center"/>
    </xf>
    <xf numFmtId="22" fontId="2" fillId="0" borderId="0" xfId="0" applyNumberFormat="1" applyFont="1"/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0" fillId="0" borderId="3" xfId="0" applyBorder="1"/>
    <xf numFmtId="165" fontId="0" fillId="0" borderId="3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3" borderId="6" xfId="0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" fontId="0" fillId="0" borderId="3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4">
    <cellStyle name="Excel Built-in Normal" xfId="1" xr:uid="{A55DCCA1-AF81-40C5-8390-7C1970DCA95F}"/>
    <cellStyle name="Normal" xfId="0" builtinId="0"/>
    <cellStyle name="Normal 2" xfId="2" xr:uid="{48381EB8-2956-4301-AEEF-CCBF6687C5B4}"/>
    <cellStyle name="Normal 4" xfId="3" xr:uid="{9AE6C78E-7BC9-4B17-B51B-F896ACD6E992}"/>
  </cellStyles>
  <dxfs count="185">
    <dxf>
      <font>
        <b val="0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9" formatCode="d/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/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7" formatCode="d/m/yyyy\ hh:mm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 val="0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9" formatCode="d/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/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7" formatCode="d/m/yyyy\ hh:mm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 val="0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9" formatCode="d/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/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7" formatCode="d/m/yyyy\ hh:mm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9" formatCode="d/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/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7" formatCode="d/m/yyyy\ hh:mm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9" formatCode="d/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/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7" formatCode="d/m/yyyy\ hh:mm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 xr9:uid="{605F909E-D7B6-4871-9C8A-E241D74E124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2" name="Elipse 1">
          <a:extLst>
            <a:ext uri="{FF2B5EF4-FFF2-40B4-BE49-F238E27FC236}">
              <a16:creationId xmlns:a16="http://schemas.microsoft.com/office/drawing/2014/main" id="{E93C1F2E-66CA-4F38-89C1-B1104FBAFA20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3]!hora" textlink="">
      <xdr:nvSpPr>
        <xdr:cNvPr id="3" name="Elipse 2">
          <a:extLst>
            <a:ext uri="{FF2B5EF4-FFF2-40B4-BE49-F238E27FC236}">
              <a16:creationId xmlns:a16="http://schemas.microsoft.com/office/drawing/2014/main" id="{E3BE5784-EAB5-42CD-9F7C-3F7F33676111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2" name="Elipse 1">
          <a:extLst>
            <a:ext uri="{FF2B5EF4-FFF2-40B4-BE49-F238E27FC236}">
              <a16:creationId xmlns:a16="http://schemas.microsoft.com/office/drawing/2014/main" id="{33789D63-764E-4046-9CEA-9FC67159DADD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3]!hora" textlink="">
      <xdr:nvSpPr>
        <xdr:cNvPr id="3" name="Elipse 2">
          <a:extLst>
            <a:ext uri="{FF2B5EF4-FFF2-40B4-BE49-F238E27FC236}">
              <a16:creationId xmlns:a16="http://schemas.microsoft.com/office/drawing/2014/main" id="{A349143F-901F-4CA1-8C9A-8F83B17E4757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4" name="Elipse 3">
          <a:extLst>
            <a:ext uri="{FF2B5EF4-FFF2-40B4-BE49-F238E27FC236}">
              <a16:creationId xmlns:a16="http://schemas.microsoft.com/office/drawing/2014/main" id="{3A8D1471-34F2-4A38-8390-339B5BCEEE9B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3]!hora" textlink="">
      <xdr:nvSpPr>
        <xdr:cNvPr id="5" name="Elipse 4">
          <a:extLst>
            <a:ext uri="{FF2B5EF4-FFF2-40B4-BE49-F238E27FC236}">
              <a16:creationId xmlns:a16="http://schemas.microsoft.com/office/drawing/2014/main" id="{D4773347-A770-4C9B-BFC8-E5B53219AE34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2" name="Elipse 1">
          <a:extLst>
            <a:ext uri="{FF2B5EF4-FFF2-40B4-BE49-F238E27FC236}">
              <a16:creationId xmlns:a16="http://schemas.microsoft.com/office/drawing/2014/main" id="{D106A014-07BA-4E01-8CE8-CF322672D55A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3" name="Elipse 2">
          <a:extLst>
            <a:ext uri="{FF2B5EF4-FFF2-40B4-BE49-F238E27FC236}">
              <a16:creationId xmlns:a16="http://schemas.microsoft.com/office/drawing/2014/main" id="{149B81D9-5F4C-46F6-BE86-1B4A0F7ED8A8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4" name="Elipse 3">
          <a:extLst>
            <a:ext uri="{FF2B5EF4-FFF2-40B4-BE49-F238E27FC236}">
              <a16:creationId xmlns:a16="http://schemas.microsoft.com/office/drawing/2014/main" id="{280970E2-E810-4193-BE6F-A7F7CFC68E1D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3]!hora" textlink="">
      <xdr:nvSpPr>
        <xdr:cNvPr id="5" name="Elipse 4">
          <a:extLst>
            <a:ext uri="{FF2B5EF4-FFF2-40B4-BE49-F238E27FC236}">
              <a16:creationId xmlns:a16="http://schemas.microsoft.com/office/drawing/2014/main" id="{15804B20-CAF3-4784-A261-C41CF8D7244D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2" name="Elipse 1">
          <a:extLst>
            <a:ext uri="{FF2B5EF4-FFF2-40B4-BE49-F238E27FC236}">
              <a16:creationId xmlns:a16="http://schemas.microsoft.com/office/drawing/2014/main" id="{7577466E-324D-4F14-A7A3-BECE95F397F3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3" name="Elipse 2">
          <a:extLst>
            <a:ext uri="{FF2B5EF4-FFF2-40B4-BE49-F238E27FC236}">
              <a16:creationId xmlns:a16="http://schemas.microsoft.com/office/drawing/2014/main" id="{D5811C19-F1CA-4C4A-9EA3-BB0AC58E5616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4" name="Elipse 3">
          <a:extLst>
            <a:ext uri="{FF2B5EF4-FFF2-40B4-BE49-F238E27FC236}">
              <a16:creationId xmlns:a16="http://schemas.microsoft.com/office/drawing/2014/main" id="{50D56641-E787-423F-9472-4DF52FC33C73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3]!hora" textlink="">
      <xdr:nvSpPr>
        <xdr:cNvPr id="5" name="Elipse 4">
          <a:extLst>
            <a:ext uri="{FF2B5EF4-FFF2-40B4-BE49-F238E27FC236}">
              <a16:creationId xmlns:a16="http://schemas.microsoft.com/office/drawing/2014/main" id="{07A0ED1C-6E6A-47D9-93FE-8D57DC9CA559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4]!Hora" textlink="">
      <xdr:nvSpPr>
        <xdr:cNvPr id="2" name="Elipse 1">
          <a:extLst>
            <a:ext uri="{FF2B5EF4-FFF2-40B4-BE49-F238E27FC236}">
              <a16:creationId xmlns:a16="http://schemas.microsoft.com/office/drawing/2014/main" id="{1F8E46E8-6E11-4F0F-9AB9-481EF3781915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110755</xdr:colOff>
      <xdr:row>0</xdr:row>
      <xdr:rowOff>88603</xdr:rowOff>
    </xdr:from>
    <xdr:to>
      <xdr:col>3</xdr:col>
      <xdr:colOff>343343</xdr:colOff>
      <xdr:row>4</xdr:row>
      <xdr:rowOff>55376</xdr:rowOff>
    </xdr:to>
    <xdr:sp macro="[5]!hora" textlink="">
      <xdr:nvSpPr>
        <xdr:cNvPr id="3" name="Elipse 2">
          <a:extLst>
            <a:ext uri="{FF2B5EF4-FFF2-40B4-BE49-F238E27FC236}">
              <a16:creationId xmlns:a16="http://schemas.microsoft.com/office/drawing/2014/main" id="{B68A5E1A-23C4-4279-AE53-18C1CD02573A}"/>
            </a:ext>
          </a:extLst>
        </xdr:cNvPr>
        <xdr:cNvSpPr/>
      </xdr:nvSpPr>
      <xdr:spPr>
        <a:xfrm>
          <a:off x="1501405" y="88603"/>
          <a:ext cx="1956613" cy="728773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1800" b="1">
              <a:solidFill>
                <a:sysClr val="windowText" lastClr="000000"/>
              </a:solidFill>
            </a:rPr>
            <a:t>ACTUALIZAR</a:t>
          </a:r>
          <a:endParaRPr lang="es-HN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vto\Desktop\desarrollo-excel\viaticos\Formato%20solicitud%20de%20viaticos%20OT%20v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vto\Desktop\desarrollo-excel\viaticos\W21\VIATICOS%20OPERACIONES%20TECNICAS%20HFC%20W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NetGo%20Group\Netgo%20Group%202025\Control%20de%20vehiculos\06.%20Control%20mensual%20junio.xlsm" TargetMode="External"/><Relationship Id="rId1" Type="http://schemas.openxmlformats.org/officeDocument/2006/relationships/externalLinkPath" Target="/NetGo%20Group/Netgo%20Group%202025/Control%20de%20vehiculos/06.%20Control%20mensual%20junio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celyn%20Calix\Desktop\Netgo%20Group%202023\Control%20de%20Vehiculos\ENERO.xlsx" TargetMode="External"/><Relationship Id="rId1" Type="http://schemas.openxmlformats.org/officeDocument/2006/relationships/externalLinkPath" Target="file:///C:\Users\Jocelyn%20Calix\Desktop\Netgo%20Group%202023\Control%20de%20Vehiculos\ENERO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NetGo%20Group\Netgo%20Group%202025\Control%20de%20vehiculos\07.%20Control%20mensual%20julio.xlsm" TargetMode="External"/><Relationship Id="rId1" Type="http://schemas.openxmlformats.org/officeDocument/2006/relationships/externalLinkPath" Target="/NetGo%20Group/Netgo%20Group%202025/Control%20de%20vehiculos/07.%20Control%20mensual%20jul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"/>
      <sheetName val="Macro"/>
      <sheetName val="Resumen OT"/>
      <sheetName val="tags"/>
      <sheetName val="Formato solicitud de viaticos 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Viaticos"/>
      <sheetName val="tags1"/>
      <sheetName val="tags2"/>
      <sheetName val="Personal"/>
      <sheetName val="VIATICOS OPERACIONES TECNICAS H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ectos"/>
      <sheetName val="W22"/>
      <sheetName val="W23"/>
      <sheetName val="W24"/>
      <sheetName val="W25"/>
      <sheetName val="Listado de vehiculos Ficohsa"/>
      <sheetName val="Control vehiculos asignados"/>
      <sheetName val="Mantenimientos"/>
      <sheetName val="Vehiculos rentados"/>
      <sheetName val="Combustibles"/>
      <sheetName val="06. Control mensual junio"/>
    </sheetNames>
    <definedNames>
      <definedName name="hora"/>
    </definedNames>
    <sheetDataSet>
      <sheetData sheetId="0">
        <row r="6">
          <cell r="C6" t="str">
            <v>Adecuaciones Tigo</v>
          </cell>
          <cell r="D6" t="str">
            <v>ST-TG-V10-0006</v>
          </cell>
          <cell r="E6" t="str">
            <v>Tigo de Honduras</v>
          </cell>
          <cell r="F6" t="str">
            <v>Sternemedia</v>
          </cell>
          <cell r="G6" t="str">
            <v>Oscar Roque</v>
          </cell>
          <cell r="H6" t="str">
            <v>Proyectos</v>
          </cell>
        </row>
        <row r="7">
          <cell r="C7" t="str">
            <v>Bread Lab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</row>
        <row r="8">
          <cell r="C8" t="str">
            <v>Busqueda de Ruido</v>
          </cell>
          <cell r="D8" t="str">
            <v>ST-TG-V05-0008</v>
          </cell>
          <cell r="E8" t="str">
            <v>Tigo de Honduras</v>
          </cell>
          <cell r="F8" t="str">
            <v>Sternemedia</v>
          </cell>
          <cell r="G8" t="str">
            <v>Manuel Velasquez</v>
          </cell>
          <cell r="H8" t="str">
            <v>Operaciones Tecnicas</v>
          </cell>
        </row>
        <row r="9">
          <cell r="C9" t="str">
            <v>Caban</v>
          </cell>
          <cell r="D9" t="str">
            <v>IC-CB-F04-0010</v>
          </cell>
          <cell r="E9" t="str">
            <v>Caban</v>
          </cell>
          <cell r="F9" t="str">
            <v>Ingenieria Corporativa</v>
          </cell>
          <cell r="G9" t="str">
            <v>Marco Callejas</v>
          </cell>
          <cell r="H9" t="str">
            <v>Ingenieria</v>
          </cell>
        </row>
        <row r="10">
          <cell r="C10" t="str">
            <v>Construcción FO</v>
          </cell>
          <cell r="D10" t="str">
            <v>NG-CL-V05-0012</v>
          </cell>
          <cell r="E10" t="str">
            <v>Claro Rural</v>
          </cell>
          <cell r="F10" t="str">
            <v>Netgo Group</v>
          </cell>
          <cell r="G10" t="str">
            <v>Manuel Velasquez</v>
          </cell>
          <cell r="H10" t="str">
            <v>Operaciones Tecnicas</v>
          </cell>
        </row>
        <row r="11">
          <cell r="C11" t="str">
            <v>Dispatcher</v>
          </cell>
          <cell r="D11" t="str">
            <v>IC-TG-F12-0022</v>
          </cell>
          <cell r="E11" t="str">
            <v>Tigo de Honduras</v>
          </cell>
          <cell r="F11" t="str">
            <v>Ingenieria Corporativa</v>
          </cell>
          <cell r="G11" t="str">
            <v>Erick Nolasco</v>
          </cell>
          <cell r="H11" t="str">
            <v>Seguridad</v>
          </cell>
        </row>
        <row r="12">
          <cell r="C12" t="str">
            <v>Drive Test Centros Penales</v>
          </cell>
          <cell r="D12" t="str">
            <v>IC-TG-F09-0019</v>
          </cell>
          <cell r="E12" t="str">
            <v>Tigo de Honduras</v>
          </cell>
          <cell r="F12" t="str">
            <v>Ingenieria Corporativa</v>
          </cell>
          <cell r="G12" t="str">
            <v>Max Alvarez</v>
          </cell>
          <cell r="H12" t="str">
            <v>RF y Optimizacion</v>
          </cell>
        </row>
        <row r="13">
          <cell r="C13" t="str">
            <v>Drive Test Optimizacion</v>
          </cell>
          <cell r="D13" t="str">
            <v>IC-TG-F09-0019</v>
          </cell>
          <cell r="E13" t="str">
            <v>Tigo de Honduras</v>
          </cell>
          <cell r="F13" t="str">
            <v>Ingenieria Corporativa</v>
          </cell>
          <cell r="G13" t="str">
            <v>Max Alvarez</v>
          </cell>
          <cell r="H13" t="str">
            <v>RF y Optimizacion</v>
          </cell>
        </row>
        <row r="14">
          <cell r="C14" t="str">
            <v>Fallas Claro</v>
          </cell>
          <cell r="D14" t="str">
            <v>IC-SI-F10-0009</v>
          </cell>
          <cell r="E14" t="str">
            <v>Sinergia</v>
          </cell>
          <cell r="F14" t="str">
            <v>Ingenieria Corporativa</v>
          </cell>
          <cell r="G14" t="str">
            <v>Oscar Roque</v>
          </cell>
          <cell r="H14" t="str">
            <v>Proyectos</v>
          </cell>
        </row>
        <row r="15">
          <cell r="C15" t="str">
            <v>FLM T1 MCH</v>
          </cell>
          <cell r="D15" t="str">
            <v>IC-TG-F04-0015</v>
          </cell>
          <cell r="E15" t="str">
            <v>Tigo de Honduras</v>
          </cell>
          <cell r="F15" t="str">
            <v>Ingenieria Corporativa</v>
          </cell>
          <cell r="G15" t="str">
            <v>Marco Callejas</v>
          </cell>
          <cell r="H15" t="str">
            <v>Ingenieria</v>
          </cell>
        </row>
        <row r="16">
          <cell r="C16" t="str">
            <v>FLM T1 MPH</v>
          </cell>
          <cell r="D16" t="str">
            <v>IC-TG-F04-0015</v>
          </cell>
          <cell r="E16" t="str">
            <v>Tigo de Honduras</v>
          </cell>
          <cell r="F16" t="str">
            <v>Ingenieria Corporativa</v>
          </cell>
          <cell r="G16" t="str">
            <v>Marco Callejas</v>
          </cell>
          <cell r="H16" t="str">
            <v>Ingenieria</v>
          </cell>
        </row>
        <row r="17">
          <cell r="C17" t="str">
            <v>Flota</v>
          </cell>
          <cell r="D17" t="str">
            <v>COI-COI-F02-0015</v>
          </cell>
          <cell r="E17" t="str">
            <v>-</v>
          </cell>
          <cell r="F17" t="str">
            <v>-</v>
          </cell>
          <cell r="G17" t="str">
            <v>Juan Hernandez</v>
          </cell>
          <cell r="H17" t="str">
            <v>-</v>
          </cell>
        </row>
        <row r="18">
          <cell r="C18" t="str">
            <v>FO Tigo</v>
          </cell>
          <cell r="D18" t="str">
            <v>ST-TG-V05-0001</v>
          </cell>
          <cell r="E18" t="str">
            <v>Tigo de Honduras</v>
          </cell>
          <cell r="F18" t="str">
            <v>Sternemedia</v>
          </cell>
          <cell r="G18" t="str">
            <v>Manuel Velasquez</v>
          </cell>
          <cell r="H18" t="str">
            <v>Operaciones Tecnicas</v>
          </cell>
        </row>
        <row r="19">
          <cell r="C19" t="str">
            <v>FTTH</v>
          </cell>
          <cell r="D19" t="str">
            <v>IC-HW-V05-0004</v>
          </cell>
          <cell r="E19" t="str">
            <v>Huawei Technologies Honduras S.A</v>
          </cell>
          <cell r="F19"/>
          <cell r="G19" t="str">
            <v>Manuel Velasquez</v>
          </cell>
          <cell r="H19" t="str">
            <v>Operaciones Tecnicas</v>
          </cell>
        </row>
        <row r="20">
          <cell r="C20" t="str">
            <v>FTTH Tigo</v>
          </cell>
          <cell r="D20" t="str">
            <v>ST-TG-V05-0009</v>
          </cell>
          <cell r="E20" t="str">
            <v>Tigo de Honduras</v>
          </cell>
          <cell r="F20" t="str">
            <v>Sternemedia</v>
          </cell>
          <cell r="G20" t="str">
            <v>Manuel Velasquez</v>
          </cell>
          <cell r="H20" t="str">
            <v>Operaciones Tecnicas</v>
          </cell>
        </row>
        <row r="21">
          <cell r="C21" t="str">
            <v>HFC Tigo</v>
          </cell>
          <cell r="D21" t="str">
            <v>ST-TG-V05-0005</v>
          </cell>
          <cell r="E21" t="str">
            <v>Tigo de Honduras</v>
          </cell>
          <cell r="F21" t="str">
            <v>Sternemedia</v>
          </cell>
          <cell r="G21" t="str">
            <v>Manuel Velasquez</v>
          </cell>
          <cell r="H21" t="str">
            <v>Operaciones Tecnicas</v>
          </cell>
        </row>
        <row r="22">
          <cell r="C22" t="str">
            <v>Instalacion de MG Claro</v>
          </cell>
          <cell r="D22" t="str">
            <v>IC-CL-V10-0022</v>
          </cell>
          <cell r="E22" t="str">
            <v>Claro Rural</v>
          </cell>
          <cell r="F22" t="str">
            <v>Ingenieria Corporativa</v>
          </cell>
          <cell r="G22" t="str">
            <v>Oscar Roque</v>
          </cell>
          <cell r="H22" t="str">
            <v>Proyectos</v>
          </cell>
        </row>
        <row r="23">
          <cell r="C23" t="str">
            <v>Instalacion Display y Repuestos</v>
          </cell>
          <cell r="D23" t="str">
            <v>NG-TG-V10-0009</v>
          </cell>
          <cell r="E23" t="str">
            <v>Tigo de Honduras</v>
          </cell>
          <cell r="F23" t="str">
            <v>Netgo Group</v>
          </cell>
          <cell r="G23" t="str">
            <v>Oscar Roque</v>
          </cell>
          <cell r="H23" t="str">
            <v>Proyectos</v>
          </cell>
        </row>
        <row r="24">
          <cell r="C24" t="str">
            <v>Instalaciones Rollout Tigo</v>
          </cell>
          <cell r="D24" t="str">
            <v>ST-TG-V10-0010</v>
          </cell>
          <cell r="E24" t="str">
            <v>Tigo de Honduras</v>
          </cell>
          <cell r="F24" t="str">
            <v>Sternemedia</v>
          </cell>
          <cell r="G24" t="str">
            <v>Oscar Roque</v>
          </cell>
          <cell r="H24" t="str">
            <v>Proyectos</v>
          </cell>
        </row>
        <row r="25">
          <cell r="C25" t="str">
            <v>Instalación POs</v>
          </cell>
          <cell r="D25" t="str">
            <v>NG-LT-V05-0005</v>
          </cell>
          <cell r="E25" t="str">
            <v>Lothelsa</v>
          </cell>
          <cell r="F25" t="str">
            <v>Netgo Group</v>
          </cell>
          <cell r="G25" t="str">
            <v>Manuel Velasquez</v>
          </cell>
          <cell r="H25" t="str">
            <v>Operaciones Tecnicas</v>
          </cell>
        </row>
        <row r="26">
          <cell r="C26" t="str">
            <v>Mantenimiento Claro-Rural Correctivo</v>
          </cell>
          <cell r="D26" t="str">
            <v>IC-CL-F03-0007</v>
          </cell>
          <cell r="E26" t="str">
            <v>Claro Rural</v>
          </cell>
          <cell r="F26" t="str">
            <v>Ingenieria Corporativa</v>
          </cell>
          <cell r="G26" t="str">
            <v>Dennis Borjas</v>
          </cell>
          <cell r="H26" t="str">
            <v>O&amp;M</v>
          </cell>
        </row>
        <row r="27">
          <cell r="C27" t="str">
            <v>Mantenimiento Claro-Rural Preventivo</v>
          </cell>
          <cell r="D27" t="str">
            <v>IC-CL-F03-0007</v>
          </cell>
          <cell r="E27" t="str">
            <v>Claro Rural</v>
          </cell>
          <cell r="F27" t="str">
            <v>Ingenieria Corporativa</v>
          </cell>
          <cell r="G27" t="str">
            <v>Dennis Borjas</v>
          </cell>
          <cell r="H27" t="str">
            <v>O&amp;M</v>
          </cell>
        </row>
        <row r="28">
          <cell r="C28" t="str">
            <v>Mantenimiento Data Center</v>
          </cell>
          <cell r="D28" t="str">
            <v>ST-TG-F10-0010</v>
          </cell>
          <cell r="E28" t="str">
            <v>Tigo de Honduras</v>
          </cell>
          <cell r="F28" t="str">
            <v>Sternemedia</v>
          </cell>
          <cell r="G28" t="str">
            <v>Oscar Roque</v>
          </cell>
          <cell r="H28" t="str">
            <v>Proyectos</v>
          </cell>
        </row>
        <row r="29">
          <cell r="C29" t="str">
            <v>Mantenimiento Tiendas</v>
          </cell>
          <cell r="D29" t="str">
            <v>NG-TG-F10-0009</v>
          </cell>
          <cell r="E29" t="str">
            <v>Tigo de Honduras</v>
          </cell>
          <cell r="F29" t="str">
            <v>Netgo Group</v>
          </cell>
          <cell r="G29" t="str">
            <v>Oscar Roque</v>
          </cell>
          <cell r="H29" t="str">
            <v>Proyectos</v>
          </cell>
        </row>
        <row r="30">
          <cell r="C30" t="str">
            <v xml:space="preserve">Mobile FLM Territory 2 </v>
          </cell>
          <cell r="D30" t="str">
            <v>IC-TG-F13-0016</v>
          </cell>
          <cell r="E30" t="str">
            <v>Tigo de Honduras</v>
          </cell>
          <cell r="F30" t="str">
            <v>Ingenieria Corporativa</v>
          </cell>
          <cell r="G30" t="str">
            <v>Gadiel Flores</v>
          </cell>
          <cell r="H30" t="str">
            <v xml:space="preserve">Mantenimiento Técnico </v>
          </cell>
        </row>
        <row r="31">
          <cell r="C31" t="str">
            <v xml:space="preserve">Proyecto varios Ingenieria Coporativa </v>
          </cell>
          <cell r="D31" t="str">
            <v>IC-CL-V10-0016</v>
          </cell>
          <cell r="E31" t="str">
            <v>Claro Rural</v>
          </cell>
          <cell r="F31" t="str">
            <v>Ingenieria Corporativa</v>
          </cell>
          <cell r="G31" t="str">
            <v>Oscar Roque</v>
          </cell>
          <cell r="H31" t="str">
            <v>Proyectos</v>
          </cell>
        </row>
        <row r="32">
          <cell r="C32" t="str">
            <v>Proyectos Claro-Rural</v>
          </cell>
          <cell r="D32" t="str">
            <v>IC-CL-V10-0003</v>
          </cell>
          <cell r="E32" t="str">
            <v>Claro Rural</v>
          </cell>
          <cell r="F32" t="str">
            <v>Ingenieria Corporativa</v>
          </cell>
          <cell r="G32" t="str">
            <v>Oscar Roque</v>
          </cell>
          <cell r="H32" t="str">
            <v>Proyectos</v>
          </cell>
        </row>
        <row r="33">
          <cell r="C33" t="str">
            <v>Proyectos varios Bread Lab</v>
          </cell>
          <cell r="D33" t="str">
            <v>COI-COI-F10-0019</v>
          </cell>
          <cell r="E33" t="str">
            <v>-</v>
          </cell>
          <cell r="F33" t="str">
            <v>-</v>
          </cell>
          <cell r="G33" t="str">
            <v>Oscar Roque</v>
          </cell>
          <cell r="H33" t="str">
            <v>Proyectos</v>
          </cell>
        </row>
        <row r="34">
          <cell r="C34" t="str">
            <v>Proyectos varios Netgo Group</v>
          </cell>
          <cell r="D34" t="str">
            <v>NG-TG-V10-0010</v>
          </cell>
          <cell r="E34" t="str">
            <v>Tigo de Honduras</v>
          </cell>
          <cell r="F34" t="str">
            <v>Netgo Group</v>
          </cell>
          <cell r="G34" t="str">
            <v>Oscar Roque</v>
          </cell>
          <cell r="H34" t="str">
            <v>Proyectos</v>
          </cell>
        </row>
        <row r="35">
          <cell r="C35" t="str">
            <v>Proyectos varios Sternemedia</v>
          </cell>
          <cell r="D35" t="str">
            <v>ST-TG-V10-0004</v>
          </cell>
          <cell r="E35" t="str">
            <v>Tigo de Honduras</v>
          </cell>
          <cell r="F35" t="str">
            <v>Sternemedia</v>
          </cell>
          <cell r="G35" t="str">
            <v>Oscar Roque</v>
          </cell>
          <cell r="H35" t="str">
            <v>Proyectos</v>
          </cell>
        </row>
        <row r="36">
          <cell r="C36" t="str">
            <v>Service Share ADMON</v>
          </cell>
          <cell r="D36" t="str">
            <v>COI-COI-F02-0003</v>
          </cell>
          <cell r="E36" t="str">
            <v>-</v>
          </cell>
          <cell r="F36" t="str">
            <v>-</v>
          </cell>
          <cell r="G36" t="str">
            <v>Mario Flores</v>
          </cell>
          <cell r="H36" t="str">
            <v>-</v>
          </cell>
        </row>
        <row r="37">
          <cell r="C37" t="str">
            <v>Service Share Calidad y EHS</v>
          </cell>
          <cell r="D37" t="str">
            <v>COI-COI-F11-0012</v>
          </cell>
          <cell r="E37" t="str">
            <v>Self Service</v>
          </cell>
          <cell r="F37" t="str">
            <v>Interno</v>
          </cell>
          <cell r="G37" t="str">
            <v>Olga Molina</v>
          </cell>
          <cell r="H37" t="str">
            <v>-</v>
          </cell>
        </row>
        <row r="38">
          <cell r="C38" t="str">
            <v>Service Share NOC</v>
          </cell>
          <cell r="D38" t="str">
            <v>COI-COI-F12-0018</v>
          </cell>
          <cell r="E38"/>
          <cell r="F38" t="str">
            <v>Interno</v>
          </cell>
          <cell r="G38" t="str">
            <v>Erick Nolasco</v>
          </cell>
          <cell r="H38" t="str">
            <v>Seguridad</v>
          </cell>
        </row>
        <row r="39">
          <cell r="C39" t="str">
            <v>Servicio VIP</v>
          </cell>
          <cell r="D39" t="str">
            <v>ST-TG-V05-0002</v>
          </cell>
          <cell r="E39" t="str">
            <v>Tigo de Honduras</v>
          </cell>
          <cell r="F39" t="str">
            <v>Sternemedia</v>
          </cell>
          <cell r="G39" t="str">
            <v>Manuel Velasquez</v>
          </cell>
          <cell r="H39" t="str">
            <v>Operaciones Tecnicas</v>
          </cell>
        </row>
        <row r="40">
          <cell r="C40" t="str">
            <v>Servicios Masivos</v>
          </cell>
          <cell r="D40" t="str">
            <v>IC-CL-F05-0021</v>
          </cell>
          <cell r="E40" t="str">
            <v>Claro Rural</v>
          </cell>
          <cell r="F40" t="str">
            <v>Ingenieria Corporativa</v>
          </cell>
          <cell r="G40" t="str">
            <v>Manuel Velasquez</v>
          </cell>
          <cell r="H40" t="str">
            <v>Operaciones Tecnicas</v>
          </cell>
        </row>
        <row r="41">
          <cell r="C41" t="str">
            <v>Sitios Core</v>
          </cell>
          <cell r="D41" t="str">
            <v>IC-TG-F04-0017</v>
          </cell>
          <cell r="E41" t="str">
            <v>Tigo de Honduras</v>
          </cell>
          <cell r="F41" t="str">
            <v>Ingenieria Corporativa</v>
          </cell>
          <cell r="G41" t="str">
            <v>Marco Callejas</v>
          </cell>
          <cell r="H41" t="str">
            <v>Ingenieria</v>
          </cell>
        </row>
        <row r="42">
          <cell r="C42" t="str">
            <v>Supervisión Rollout Tigo-Rural</v>
          </cell>
          <cell r="D42" t="str">
            <v>IC-TG-V06-0023</v>
          </cell>
          <cell r="E42" t="str">
            <v>Tigo de Honduras</v>
          </cell>
          <cell r="F42" t="str">
            <v>Ingenieria Corporativa</v>
          </cell>
          <cell r="G42" t="str">
            <v>Maria Banegas</v>
          </cell>
          <cell r="H42" t="str">
            <v>Presupuesto y Licitaciones</v>
          </cell>
        </row>
        <row r="43">
          <cell r="C43" t="str">
            <v>Supervision TX</v>
          </cell>
          <cell r="D43" t="str">
            <v>ST-TG-F10-0003</v>
          </cell>
          <cell r="E43" t="str">
            <v>Tigo de Honduras</v>
          </cell>
          <cell r="F43" t="str">
            <v>Sternemedia</v>
          </cell>
          <cell r="G43" t="str">
            <v>Oscar Roque</v>
          </cell>
          <cell r="H43" t="str">
            <v>Proyectos</v>
          </cell>
        </row>
        <row r="44">
          <cell r="C44" t="str">
            <v>TCP</v>
          </cell>
          <cell r="D44" t="str">
            <v>IC-TG-F10-0018</v>
          </cell>
          <cell r="E44" t="str">
            <v>Tigo de Honduras</v>
          </cell>
          <cell r="F44" t="str">
            <v>Ingenieria Corporativa</v>
          </cell>
          <cell r="G44" t="str">
            <v>Oscar Roque</v>
          </cell>
          <cell r="H44" t="str">
            <v>Proyectos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ectos"/>
      <sheetName val="W01"/>
      <sheetName val="W02"/>
      <sheetName val="W03"/>
      <sheetName val="W04"/>
      <sheetName val="Consolidado"/>
      <sheetName val="Listado de placas"/>
      <sheetName val="ENERO"/>
    </sheetNames>
    <definedNames>
      <definedName name="Hora"/>
    </definedNames>
    <sheetDataSet>
      <sheetData sheetId="0">
        <row r="6">
          <cell r="G6" t="str">
            <v>Adecuaciones Tigo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ectos"/>
      <sheetName val="W26"/>
      <sheetName val="W27"/>
      <sheetName val="W28"/>
      <sheetName val="W29"/>
      <sheetName val="Listado de vehiculos Ficohsa"/>
      <sheetName val="Control vehiculos asignados"/>
      <sheetName val="Mantenimientos"/>
      <sheetName val="Vehiculos rentados"/>
      <sheetName val="Combustibles"/>
    </sheetNames>
    <definedNames>
      <definedName name="hora"/>
    </definedNames>
    <sheetDataSet>
      <sheetData sheetId="0">
        <row r="6">
          <cell r="C6" t="str">
            <v>Adecuaciones Tigo</v>
          </cell>
          <cell r="D6" t="str">
            <v>ST-TG-V10-0006</v>
          </cell>
          <cell r="E6" t="str">
            <v>Tigo de Honduras</v>
          </cell>
          <cell r="F6" t="str">
            <v>Sternemedia</v>
          </cell>
          <cell r="G6" t="str">
            <v>Oscar Roque</v>
          </cell>
          <cell r="H6" t="str">
            <v>Proyectos</v>
          </cell>
        </row>
        <row r="7">
          <cell r="C7" t="str">
            <v>Bread Lab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</row>
        <row r="8">
          <cell r="C8" t="str">
            <v>Busqueda de Ruido</v>
          </cell>
          <cell r="D8" t="str">
            <v>ST-TG-V05-0008</v>
          </cell>
          <cell r="E8" t="str">
            <v>Tigo de Honduras</v>
          </cell>
          <cell r="F8" t="str">
            <v>Sternemedia</v>
          </cell>
          <cell r="G8" t="str">
            <v>Efrain Mejia</v>
          </cell>
          <cell r="H8" t="str">
            <v>Operaciones Tecnicas</v>
          </cell>
        </row>
        <row r="9">
          <cell r="C9" t="str">
            <v>Caban</v>
          </cell>
          <cell r="D9" t="str">
            <v>IC-CB-F04-0010</v>
          </cell>
          <cell r="E9" t="str">
            <v>Caban</v>
          </cell>
          <cell r="F9" t="str">
            <v>Ingenieria Corporativa</v>
          </cell>
          <cell r="G9" t="str">
            <v>Marco Callejas</v>
          </cell>
          <cell r="H9" t="str">
            <v>Ingenieria</v>
          </cell>
        </row>
        <row r="10">
          <cell r="C10" t="str">
            <v>Construcción FO</v>
          </cell>
          <cell r="D10" t="str">
            <v>NG-CL-V05-0012</v>
          </cell>
          <cell r="E10" t="str">
            <v>Claro Rural</v>
          </cell>
          <cell r="F10" t="str">
            <v>Netgo Group</v>
          </cell>
          <cell r="G10" t="str">
            <v>Efrain Mejia</v>
          </cell>
          <cell r="H10" t="str">
            <v>Operaciones Tecnicas</v>
          </cell>
        </row>
        <row r="11">
          <cell r="C11" t="str">
            <v>Dispatcher</v>
          </cell>
          <cell r="D11" t="str">
            <v>IC-TG-F12-0022</v>
          </cell>
          <cell r="E11" t="str">
            <v>Tigo de Honduras</v>
          </cell>
          <cell r="F11" t="str">
            <v>Ingenieria Corporativa</v>
          </cell>
          <cell r="G11" t="str">
            <v>Erick Nolasco</v>
          </cell>
          <cell r="H11" t="str">
            <v>Seguridad</v>
          </cell>
        </row>
        <row r="12">
          <cell r="C12" t="str">
            <v>Drive Test Centros Penales</v>
          </cell>
          <cell r="D12" t="str">
            <v>IC-TG-F09-0019</v>
          </cell>
          <cell r="E12" t="str">
            <v>Tigo de Honduras</v>
          </cell>
          <cell r="F12" t="str">
            <v>Ingenieria Corporativa</v>
          </cell>
          <cell r="G12" t="str">
            <v>Max Alvarez</v>
          </cell>
          <cell r="H12" t="str">
            <v>RF y Optimizacion</v>
          </cell>
        </row>
        <row r="13">
          <cell r="C13" t="str">
            <v>Drive Test Optimizacion</v>
          </cell>
          <cell r="D13" t="str">
            <v>IC-TG-F09-0019</v>
          </cell>
          <cell r="E13" t="str">
            <v>Tigo de Honduras</v>
          </cell>
          <cell r="F13" t="str">
            <v>Ingenieria Corporativa</v>
          </cell>
          <cell r="G13" t="str">
            <v>Max Alvarez</v>
          </cell>
          <cell r="H13" t="str">
            <v>RF y Optimizacion</v>
          </cell>
        </row>
        <row r="14">
          <cell r="C14" t="str">
            <v>Fallas Claro</v>
          </cell>
          <cell r="D14" t="str">
            <v>IC-SI-F10-0009</v>
          </cell>
          <cell r="E14" t="str">
            <v>Sinergia</v>
          </cell>
          <cell r="F14" t="str">
            <v>Ingenieria Corporativa</v>
          </cell>
          <cell r="G14" t="str">
            <v>Oscar Roque</v>
          </cell>
          <cell r="H14" t="str">
            <v>Proyectos</v>
          </cell>
        </row>
        <row r="15">
          <cell r="C15" t="str">
            <v>FLM T1 MCH</v>
          </cell>
          <cell r="D15" t="str">
            <v>IC-TG-F04-0015</v>
          </cell>
          <cell r="E15" t="str">
            <v>Tigo de Honduras</v>
          </cell>
          <cell r="F15" t="str">
            <v>Ingenieria Corporativa</v>
          </cell>
          <cell r="G15" t="str">
            <v>Marco Callejas</v>
          </cell>
          <cell r="H15" t="str">
            <v>Ingenieria</v>
          </cell>
        </row>
        <row r="16">
          <cell r="C16" t="str">
            <v>FLM T1 MPH</v>
          </cell>
          <cell r="D16" t="str">
            <v>IC-TG-F04-0015</v>
          </cell>
          <cell r="E16" t="str">
            <v>Tigo de Honduras</v>
          </cell>
          <cell r="F16" t="str">
            <v>Ingenieria Corporativa</v>
          </cell>
          <cell r="G16" t="str">
            <v>Marco Callejas</v>
          </cell>
          <cell r="H16" t="str">
            <v>Ingenieria</v>
          </cell>
        </row>
        <row r="17">
          <cell r="C17" t="str">
            <v>Flota</v>
          </cell>
          <cell r="D17" t="str">
            <v>COI-COI-F02-0015</v>
          </cell>
          <cell r="E17" t="str">
            <v>-</v>
          </cell>
          <cell r="F17" t="str">
            <v>-</v>
          </cell>
          <cell r="G17" t="str">
            <v>Juan Hernandez</v>
          </cell>
          <cell r="H17" t="str">
            <v>-</v>
          </cell>
        </row>
        <row r="18">
          <cell r="C18" t="str">
            <v>FO Tigo</v>
          </cell>
          <cell r="D18" t="str">
            <v>ST-TG-V05-0001</v>
          </cell>
          <cell r="E18" t="str">
            <v>Tigo de Honduras</v>
          </cell>
          <cell r="F18" t="str">
            <v>Sternemedia</v>
          </cell>
          <cell r="G18" t="str">
            <v>Efrain Mejia</v>
          </cell>
          <cell r="H18" t="str">
            <v>Operaciones Tecnicas</v>
          </cell>
        </row>
        <row r="19">
          <cell r="C19" t="str">
            <v>FTTH</v>
          </cell>
          <cell r="D19" t="str">
            <v>IC-HW-V05-0004</v>
          </cell>
          <cell r="E19" t="str">
            <v>Huawei Technologies Honduras S.A</v>
          </cell>
          <cell r="G19" t="str">
            <v>Efrain Mejia</v>
          </cell>
          <cell r="H19" t="str">
            <v>Operaciones Tecnicas</v>
          </cell>
        </row>
        <row r="20">
          <cell r="C20" t="str">
            <v>FTTH Tigo</v>
          </cell>
          <cell r="D20" t="str">
            <v>ST-TG-V05-0009</v>
          </cell>
          <cell r="E20" t="str">
            <v>Tigo de Honduras</v>
          </cell>
          <cell r="F20" t="str">
            <v>Sternemedia</v>
          </cell>
          <cell r="G20" t="str">
            <v>Efrain Mejia</v>
          </cell>
          <cell r="H20" t="str">
            <v>Operaciones Tecnicas</v>
          </cell>
        </row>
        <row r="21">
          <cell r="C21" t="str">
            <v>HFC Tigo</v>
          </cell>
          <cell r="D21" t="str">
            <v>ST-TG-V05-0005</v>
          </cell>
          <cell r="E21" t="str">
            <v>Tigo de Honduras</v>
          </cell>
          <cell r="F21" t="str">
            <v>Sternemedia</v>
          </cell>
          <cell r="G21" t="str">
            <v>Efrain Mejia</v>
          </cell>
          <cell r="H21" t="str">
            <v>Operaciones Tecnicas</v>
          </cell>
        </row>
        <row r="22">
          <cell r="C22" t="str">
            <v>Instalacion de MG Claro</v>
          </cell>
          <cell r="D22" t="str">
            <v>IC-CL-V10-0022</v>
          </cell>
          <cell r="E22" t="str">
            <v>Claro Rural</v>
          </cell>
          <cell r="F22" t="str">
            <v>Ingenieria Corporativa</v>
          </cell>
          <cell r="G22" t="str">
            <v>Oscar Roque</v>
          </cell>
          <cell r="H22" t="str">
            <v>Proyectos</v>
          </cell>
        </row>
        <row r="23">
          <cell r="C23" t="str">
            <v>Instalacion Display y Repuestos</v>
          </cell>
          <cell r="D23" t="str">
            <v>NG-TG-V10-0009</v>
          </cell>
          <cell r="E23" t="str">
            <v>Tigo de Honduras</v>
          </cell>
          <cell r="F23" t="str">
            <v>Netgo Group</v>
          </cell>
          <cell r="G23" t="str">
            <v>Oscar Roque</v>
          </cell>
          <cell r="H23" t="str">
            <v>Proyectos</v>
          </cell>
        </row>
        <row r="24">
          <cell r="C24" t="str">
            <v>Instalaciones Rollout Tigo</v>
          </cell>
          <cell r="D24" t="str">
            <v>ST-TG-V10-0010</v>
          </cell>
          <cell r="E24" t="str">
            <v>Tigo de Honduras</v>
          </cell>
          <cell r="F24" t="str">
            <v>Sternemedia</v>
          </cell>
          <cell r="G24" t="str">
            <v>Oscar Roque</v>
          </cell>
          <cell r="H24" t="str">
            <v>Proyectos</v>
          </cell>
        </row>
        <row r="25">
          <cell r="C25" t="str">
            <v>Instalación POs</v>
          </cell>
          <cell r="D25" t="str">
            <v>NG-LT-V05-0005</v>
          </cell>
          <cell r="E25" t="str">
            <v>Lothelsa</v>
          </cell>
          <cell r="F25" t="str">
            <v>Netgo Group</v>
          </cell>
          <cell r="G25" t="str">
            <v>Efrain Mejia</v>
          </cell>
          <cell r="H25" t="str">
            <v>Operaciones Tecnicas</v>
          </cell>
        </row>
        <row r="26">
          <cell r="C26" t="str">
            <v>Mantenimiento Claro-Rural Correctivo</v>
          </cell>
          <cell r="D26" t="str">
            <v>IC-CL-F03-0007</v>
          </cell>
          <cell r="E26" t="str">
            <v>Claro Rural</v>
          </cell>
          <cell r="F26" t="str">
            <v>Ingenieria Corporativa</v>
          </cell>
          <cell r="G26" t="str">
            <v>Dennis Borjas</v>
          </cell>
          <cell r="H26" t="str">
            <v>O&amp;M</v>
          </cell>
        </row>
        <row r="27">
          <cell r="C27" t="str">
            <v>Mantenimiento Claro-Rural Preventivo</v>
          </cell>
          <cell r="D27" t="str">
            <v>IC-CL-F03-0007</v>
          </cell>
          <cell r="E27" t="str">
            <v>Claro Rural</v>
          </cell>
          <cell r="F27" t="str">
            <v>Ingenieria Corporativa</v>
          </cell>
          <cell r="G27" t="str">
            <v>Dennis Borjas</v>
          </cell>
          <cell r="H27" t="str">
            <v>O&amp;M</v>
          </cell>
        </row>
        <row r="28">
          <cell r="C28" t="str">
            <v>Mantenimiento Data Center</v>
          </cell>
          <cell r="D28" t="str">
            <v>ST-TG-F10-0010</v>
          </cell>
          <cell r="E28" t="str">
            <v>Tigo de Honduras</v>
          </cell>
          <cell r="F28" t="str">
            <v>Sternemedia</v>
          </cell>
          <cell r="G28" t="str">
            <v>Oscar Roque</v>
          </cell>
          <cell r="H28" t="str">
            <v>Proyectos</v>
          </cell>
        </row>
        <row r="29">
          <cell r="C29" t="str">
            <v>Mantenimiento Tiendas</v>
          </cell>
          <cell r="D29" t="str">
            <v>NG-TG-F10-0009</v>
          </cell>
          <cell r="E29" t="str">
            <v>Tigo de Honduras</v>
          </cell>
          <cell r="F29" t="str">
            <v>Netgo Group</v>
          </cell>
          <cell r="G29" t="str">
            <v>Oscar Roque</v>
          </cell>
          <cell r="H29" t="str">
            <v>Proyectos</v>
          </cell>
        </row>
        <row r="30">
          <cell r="C30" t="str">
            <v xml:space="preserve">Mobile FLM Territory 2 </v>
          </cell>
          <cell r="D30" t="str">
            <v>IC-TG-F13-0016</v>
          </cell>
          <cell r="E30" t="str">
            <v>Tigo de Honduras</v>
          </cell>
          <cell r="F30" t="str">
            <v>Ingenieria Corporativa</v>
          </cell>
          <cell r="G30" t="str">
            <v>Gadiel Flores</v>
          </cell>
          <cell r="H30" t="str">
            <v xml:space="preserve">Mantenimiento Técnico </v>
          </cell>
        </row>
        <row r="31">
          <cell r="C31" t="str">
            <v xml:space="preserve">Proyecto varios Ingenieria Coporativa </v>
          </cell>
          <cell r="D31" t="str">
            <v>IC-CL-V10-0016</v>
          </cell>
          <cell r="E31" t="str">
            <v>Claro Rural</v>
          </cell>
          <cell r="F31" t="str">
            <v>Ingenieria Corporativa</v>
          </cell>
          <cell r="G31" t="str">
            <v>Oscar Roque</v>
          </cell>
          <cell r="H31" t="str">
            <v>Proyectos</v>
          </cell>
        </row>
        <row r="32">
          <cell r="C32" t="str">
            <v>Proyectos Claro-Rural</v>
          </cell>
          <cell r="D32" t="str">
            <v>IC-CL-V10-0003</v>
          </cell>
          <cell r="E32" t="str">
            <v>Claro Rural</v>
          </cell>
          <cell r="F32" t="str">
            <v>Ingenieria Corporativa</v>
          </cell>
          <cell r="G32" t="str">
            <v>Oscar Roque</v>
          </cell>
          <cell r="H32" t="str">
            <v>Proyectos</v>
          </cell>
        </row>
        <row r="33">
          <cell r="C33" t="str">
            <v>Proyectos varios Bread Lab</v>
          </cell>
          <cell r="D33" t="str">
            <v>COI-COI-F10-0019</v>
          </cell>
          <cell r="E33" t="str">
            <v>-</v>
          </cell>
          <cell r="F33" t="str">
            <v>-</v>
          </cell>
          <cell r="G33" t="str">
            <v>Oscar Roque</v>
          </cell>
          <cell r="H33" t="str">
            <v>Proyectos</v>
          </cell>
        </row>
        <row r="34">
          <cell r="C34" t="str">
            <v>Proyectos varios Netgo Group</v>
          </cell>
          <cell r="D34" t="str">
            <v>NG-TG-V10-0010</v>
          </cell>
          <cell r="E34" t="str">
            <v>Tigo de Honduras</v>
          </cell>
          <cell r="F34" t="str">
            <v>Netgo Group</v>
          </cell>
          <cell r="G34" t="str">
            <v>Oscar Roque</v>
          </cell>
          <cell r="H34" t="str">
            <v>Proyectos</v>
          </cell>
        </row>
        <row r="35">
          <cell r="C35" t="str">
            <v>Proyectos varios Sternemedia</v>
          </cell>
          <cell r="D35" t="str">
            <v>ST-TG-V10-0004</v>
          </cell>
          <cell r="E35" t="str">
            <v>Tigo de Honduras</v>
          </cell>
          <cell r="F35" t="str">
            <v>Sternemedia</v>
          </cell>
          <cell r="G35" t="str">
            <v>Oscar Roque</v>
          </cell>
          <cell r="H35" t="str">
            <v>Proyectos</v>
          </cell>
        </row>
        <row r="36">
          <cell r="C36" t="str">
            <v>Service Share ADMON</v>
          </cell>
          <cell r="D36" t="str">
            <v>COI-COI-F02-0003</v>
          </cell>
          <cell r="E36" t="str">
            <v>-</v>
          </cell>
          <cell r="F36" t="str">
            <v>-</v>
          </cell>
          <cell r="G36" t="str">
            <v>Mario Flores</v>
          </cell>
          <cell r="H36" t="str">
            <v>-</v>
          </cell>
        </row>
        <row r="37">
          <cell r="C37" t="str">
            <v>Service Share Calidad y EHS</v>
          </cell>
          <cell r="D37" t="str">
            <v>COI-COI-F11-0012</v>
          </cell>
          <cell r="E37" t="str">
            <v>Self Service</v>
          </cell>
          <cell r="F37" t="str">
            <v>Interno</v>
          </cell>
          <cell r="G37" t="str">
            <v>Olga Molina</v>
          </cell>
          <cell r="H37" t="str">
            <v>-</v>
          </cell>
        </row>
        <row r="38">
          <cell r="C38" t="str">
            <v>Service Share NOC</v>
          </cell>
          <cell r="D38" t="str">
            <v>COI-COI-F12-0018</v>
          </cell>
          <cell r="F38" t="str">
            <v>Interno</v>
          </cell>
          <cell r="G38" t="str">
            <v>Erick Nolasco</v>
          </cell>
          <cell r="H38" t="str">
            <v>Seguridad</v>
          </cell>
        </row>
        <row r="39">
          <cell r="C39" t="str">
            <v>Servicio VIP</v>
          </cell>
          <cell r="D39" t="str">
            <v>ST-TG-V05-0002</v>
          </cell>
          <cell r="E39" t="str">
            <v>Tigo de Honduras</v>
          </cell>
          <cell r="F39" t="str">
            <v>Sternemedia</v>
          </cell>
          <cell r="G39" t="str">
            <v>Efrain Mejia</v>
          </cell>
          <cell r="H39" t="str">
            <v>Operaciones Tecnicas</v>
          </cell>
        </row>
        <row r="40">
          <cell r="C40" t="str">
            <v>Servicios Masivos</v>
          </cell>
          <cell r="D40" t="str">
            <v>IC-CL-F05-0021</v>
          </cell>
          <cell r="E40" t="str">
            <v>Claro Rural</v>
          </cell>
          <cell r="F40" t="str">
            <v>Ingenieria Corporativa</v>
          </cell>
          <cell r="G40" t="str">
            <v>Efrain Mejia</v>
          </cell>
          <cell r="H40" t="str">
            <v>Operaciones Tecnicas</v>
          </cell>
        </row>
        <row r="41">
          <cell r="C41" t="str">
            <v>Sitios Core</v>
          </cell>
          <cell r="D41" t="str">
            <v>IC-TG-F04-0017</v>
          </cell>
          <cell r="E41" t="str">
            <v>Tigo de Honduras</v>
          </cell>
          <cell r="F41" t="str">
            <v>Ingenieria Corporativa</v>
          </cell>
          <cell r="G41" t="str">
            <v>Marco Callejas</v>
          </cell>
          <cell r="H41" t="str">
            <v>Ingenieria</v>
          </cell>
        </row>
        <row r="42">
          <cell r="C42" t="str">
            <v>Supervisión Rollout Tigo-Rural</v>
          </cell>
          <cell r="D42" t="str">
            <v>IC-TG-V06-0023</v>
          </cell>
          <cell r="E42" t="str">
            <v>Tigo de Honduras</v>
          </cell>
          <cell r="F42" t="str">
            <v>Ingenieria Corporativa</v>
          </cell>
          <cell r="G42" t="str">
            <v>Maria Banegas</v>
          </cell>
          <cell r="H42" t="str">
            <v>Presupuesto y Licitaciones</v>
          </cell>
        </row>
        <row r="43">
          <cell r="C43" t="str">
            <v>Supervision TX</v>
          </cell>
          <cell r="D43" t="str">
            <v>ST-TG-F10-0003</v>
          </cell>
          <cell r="E43" t="str">
            <v>Tigo de Honduras</v>
          </cell>
          <cell r="F43" t="str">
            <v>Sternemedia</v>
          </cell>
          <cell r="G43" t="str">
            <v>Oscar Roque</v>
          </cell>
          <cell r="H43" t="str">
            <v>Proyectos</v>
          </cell>
        </row>
        <row r="44">
          <cell r="C44" t="str">
            <v>TCP</v>
          </cell>
          <cell r="D44" t="str">
            <v>IC-TG-F10-0018</v>
          </cell>
          <cell r="E44" t="str">
            <v>Tigo de Honduras</v>
          </cell>
          <cell r="F44" t="str">
            <v>Ingenieria Corporativa</v>
          </cell>
          <cell r="G44" t="str">
            <v>Oscar Roque</v>
          </cell>
          <cell r="H44" t="str">
            <v>Proyectos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E94D54-4B09-4483-96FA-ED2804184BDC}" name="Tabla21921" displayName="Tabla21921" ref="B217:C220" totalsRowShown="0" headerRowDxfId="184" headerRowBorderDxfId="183" tableBorderDxfId="182" totalsRowBorderDxfId="181">
  <autoFilter ref="B217:C220" xr:uid="{C6E94D54-4B09-4483-96FA-ED2804184BDC}"/>
  <tableColumns count="2">
    <tableColumn id="1" xr3:uid="{1907DA11-521D-4FBA-8265-494E5CF9C054}" name="Item" dataDxfId="180">
      <calculatedColumnFormula>IF(C219&lt;&gt;"",B219+1,"")</calculatedColumnFormula>
    </tableColumn>
    <tableColumn id="2" xr3:uid="{9814DCB3-F9FC-4A3D-9A9A-DDBE7C6AE271}" name="Hora y Fecha actualizada" dataDxfId="179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DEDC49E-0832-491D-BEA7-7CB6766FD261}" name="Vehiculos202210" displayName="Vehiculos202210" ref="B11:T213" totalsRowShown="0" headerRowDxfId="57" dataDxfId="56" headerRowBorderDxfId="55">
  <autoFilter ref="B11:T213" xr:uid="{1DEDC49E-0832-491D-BEA7-7CB6766FD261}"/>
  <sortState xmlns:xlrd2="http://schemas.microsoft.com/office/spreadsheetml/2017/richdata2" ref="B12:T213">
    <sortCondition ref="D11:D213"/>
  </sortState>
  <tableColumns count="19">
    <tableColumn id="1" xr3:uid="{9AF70BA5-C89C-4C61-B006-C2EF0D689C6D}" name="Item" dataDxfId="54"/>
    <tableColumn id="2" xr3:uid="{2D78EF14-E654-4FF3-92EA-9B5DD9251C20}" name="Fecha Asignación " dataDxfId="53"/>
    <tableColumn id="17" xr3:uid="{7E526F03-A2FC-4454-B253-BD0A475121B3}" name="Alias" dataDxfId="52"/>
    <tableColumn id="3" xr3:uid="{AD3E99D7-DA29-48C3-9C23-E1851F57F542}" name="Marca " dataDxfId="51"/>
    <tableColumn id="4" xr3:uid="{3411297A-88CD-47F4-8313-F3C038A04002}" name="Año " dataDxfId="50"/>
    <tableColumn id="5" xr3:uid="{F32DA798-7ABB-4CAA-8259-C4E8C799B0AA}" name="Modelo " dataDxfId="49"/>
    <tableColumn id="18" xr3:uid="{3487D243-5F38-4D2F-9177-F2E5624F2689}" name="N° de Placa" dataDxfId="48"/>
    <tableColumn id="6" xr3:uid="{B6A31198-A9D1-4416-8998-0D5C4B20C4E0}" name="Propietario / Rentado" dataDxfId="47"/>
    <tableColumn id="7" xr3:uid="{0A133F4E-B9EC-4944-8E1D-DC00E75C5104}" name="Rentadora " dataDxfId="46"/>
    <tableColumn id="10" xr3:uid="{4AC0D00F-6D1F-486E-BE4B-C343A8E3027E}" name="Zona" dataDxfId="45"/>
    <tableColumn id="11" xr3:uid="{2920AABA-46C8-4F4D-A2D1-026DFED48558}" name="Proyecto" dataDxfId="44"/>
    <tableColumn id="12" xr3:uid="{0BE7FC95-2606-4C10-95AD-E76307CEDF3A}" name="Codigo de Proyecto " dataDxfId="43">
      <calculatedColumnFormula>VLOOKUP(Vehiculos202210[[#This Row],[Proyecto]],[5]Proyectos!$C$6:$H$44,2)</calculatedColumnFormula>
    </tableColumn>
    <tableColumn id="13" xr3:uid="{5FCE52BB-3485-461F-8B17-EA4B3A650BE9}" name="Gerencia " dataDxfId="42">
      <calculatedColumnFormula>VLOOKUP(Vehiculos202210[[#This Row],[Proyecto]],[5]Proyectos!$C$6:$H$44,5)</calculatedColumnFormula>
    </tableColumn>
    <tableColumn id="14" xr3:uid="{4B81A782-2C37-4338-B3DA-71F8B6F19109}" name="Responsable / Jefatura " dataDxfId="41"/>
    <tableColumn id="15" xr3:uid="{08E03A6C-6395-42C4-98FA-319CC5729361}" name="Conductor " dataDxfId="40"/>
    <tableColumn id="8" xr3:uid="{B8E8A5D3-423D-482D-A282-7E242A7E4EE6}" name="N° de Licencia" dataDxfId="39"/>
    <tableColumn id="9" xr3:uid="{CC0E1A01-2632-4E5A-894A-605DB1C1BD4A}" name="Fecha de Vigencia" dataDxfId="38"/>
    <tableColumn id="19" xr3:uid="{26C4BAE2-06F6-40F2-B63C-DFB995F28226}" name="Status" dataDxfId="37"/>
    <tableColumn id="16" xr3:uid="{233D8322-BC23-4253-B44B-C56C65AFFF70}" name="Observaciones " dataDxfId="36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7C16FE-ACA3-467F-89D1-CD2FA4726799}" name="Vehiculos2022" displayName="Vehiculos2022" ref="B11:T215" totalsRowShown="0" headerRowDxfId="178" dataDxfId="176" headerRowBorderDxfId="177">
  <autoFilter ref="B11:T215" xr:uid="{557C16FE-ACA3-467F-89D1-CD2FA4726799}"/>
  <sortState xmlns:xlrd2="http://schemas.microsoft.com/office/spreadsheetml/2017/richdata2" ref="B12:T215">
    <sortCondition ref="D11:D215"/>
  </sortState>
  <tableColumns count="19">
    <tableColumn id="1" xr3:uid="{D7521F18-4976-409F-B837-F9C903C8783A}" name="Item" dataDxfId="175"/>
    <tableColumn id="2" xr3:uid="{095902D7-ABFF-4B1C-9151-9EC1B7BF4DCB}" name="Fecha Asignación " dataDxfId="174"/>
    <tableColumn id="17" xr3:uid="{BAD40639-403C-4E2B-8496-52DCA0F892D9}" name="Alias" dataDxfId="173"/>
    <tableColumn id="3" xr3:uid="{B71C0481-FDE7-472E-9D07-45EE9CC1D755}" name="Marca " dataDxfId="172"/>
    <tableColumn id="4" xr3:uid="{5B3E2B88-16CD-443D-97E3-137EF2F145EF}" name="Año " dataDxfId="171"/>
    <tableColumn id="5" xr3:uid="{A2A0AAA9-DEFA-43DE-9DF3-958DA33424DE}" name="Modelo " dataDxfId="170"/>
    <tableColumn id="18" xr3:uid="{404384B6-EE00-4EAD-8F15-1391753616B8}" name="N° de Placa" dataDxfId="169"/>
    <tableColumn id="6" xr3:uid="{9116318B-CA39-491E-8FD2-CAAB58CD6607}" name="Propietario / Rentado" dataDxfId="168"/>
    <tableColumn id="7" xr3:uid="{043B9EFE-2205-4F35-8F2A-87682901DA4D}" name="Rentadora " dataDxfId="167"/>
    <tableColumn id="10" xr3:uid="{CBA0F9D6-C1E7-45E0-B424-A143C5B5FD03}" name="Zona" dataDxfId="166"/>
    <tableColumn id="11" xr3:uid="{4CE7FEB5-4113-4F21-8226-A3AB484F22C1}" name="Proyecto" dataDxfId="165"/>
    <tableColumn id="12" xr3:uid="{867844E1-2AA2-49FB-9B99-CCDEDEB5D974}" name="Codigo de Proyecto " dataDxfId="164">
      <calculatedColumnFormula>VLOOKUP(Vehiculos2022[[#This Row],[Proyecto]],[3]Proyectos!$C$6:$H$44,2,0)</calculatedColumnFormula>
    </tableColumn>
    <tableColumn id="13" xr3:uid="{EBCB0885-7C36-42FD-9471-ABABC0B8C589}" name="Gerencia " dataDxfId="163">
      <calculatedColumnFormula>VLOOKUP(Vehiculos2022[[#This Row],[Proyecto]],[3]Proyectos!$C$6:$H$44,6,0)</calculatedColumnFormula>
    </tableColumn>
    <tableColumn id="14" xr3:uid="{A6FF41E4-A5E4-4A9C-B153-DFEA6D1E2D57}" name="Responsable / Jefatura " dataDxfId="162"/>
    <tableColumn id="15" xr3:uid="{AD8D3559-DF0E-419B-AE34-D02289EA726C}" name="Conductor " dataDxfId="161"/>
    <tableColumn id="8" xr3:uid="{F85A3AE6-B7FC-41C9-9011-BC747E4629FA}" name="N° de Licencia" dataDxfId="160"/>
    <tableColumn id="9" xr3:uid="{441D60BB-0489-448E-84FB-531E3853A04F}" name="Fecha de Vigencia" dataDxfId="159"/>
    <tableColumn id="19" xr3:uid="{446DD047-9FFE-4605-AB00-0217954F33D5}" name="Status" dataDxfId="158"/>
    <tableColumn id="16" xr3:uid="{D1B5D4A8-40E4-490A-98E3-DCCD32E01D78}" name="Observaciones " dataDxfId="157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F0FBB7-133D-4807-9DF8-EE65D1332CE6}" name="Tabla219212" displayName="Tabla219212" ref="B217:C220" totalsRowShown="0" headerRowDxfId="156" headerRowBorderDxfId="155" tableBorderDxfId="154" totalsRowBorderDxfId="153">
  <autoFilter ref="B217:C220" xr:uid="{41F0FBB7-133D-4807-9DF8-EE65D1332CE6}"/>
  <tableColumns count="2">
    <tableColumn id="1" xr3:uid="{FC40B29A-C48E-43CD-8533-77DB4A2F3934}" name="Item" dataDxfId="152">
      <calculatedColumnFormula>IF(C219&lt;&gt;"",B219+1,"")</calculatedColumnFormula>
    </tableColumn>
    <tableColumn id="2" xr3:uid="{5C206F2C-8578-42BF-9A47-FADA759C41DF}" name="Hora y Fecha actualizada" dataDxfId="151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EEF783-3CB9-4AB9-A509-C1D6105B1E44}" name="Vehiculos20224" displayName="Vehiculos20224" ref="B11:T215" totalsRowShown="0" headerRowDxfId="150" dataDxfId="148" headerRowBorderDxfId="149">
  <autoFilter ref="B11:T215" xr:uid="{E2EEF783-3CB9-4AB9-A509-C1D6105B1E44}"/>
  <sortState xmlns:xlrd2="http://schemas.microsoft.com/office/spreadsheetml/2017/richdata2" ref="B12:T215">
    <sortCondition ref="D11:D215"/>
  </sortState>
  <tableColumns count="19">
    <tableColumn id="1" xr3:uid="{665354A1-0098-4512-A4AA-55C830C06F45}" name="Item" dataDxfId="147"/>
    <tableColumn id="2" xr3:uid="{D1350849-6293-4B02-AC19-A63D6A6EFEE8}" name="Fecha Asignación " dataDxfId="146"/>
    <tableColumn id="17" xr3:uid="{515637F7-D127-4658-9C7F-0F8EBBE6667C}" name="Alias" dataDxfId="145"/>
    <tableColumn id="3" xr3:uid="{FDED1A86-AFDB-4EE5-894D-6BFC0E7472A9}" name="Marca " dataDxfId="144"/>
    <tableColumn id="4" xr3:uid="{844DDE16-F744-49C2-909F-0AD60B21F352}" name="Año " dataDxfId="143"/>
    <tableColumn id="5" xr3:uid="{2527713B-3100-4209-B16C-8832F0D74C5B}" name="Modelo " dataDxfId="142"/>
    <tableColumn id="18" xr3:uid="{F0278681-C286-4F6D-A000-035932BF1658}" name="N° de Placa" dataDxfId="141"/>
    <tableColumn id="6" xr3:uid="{79B8EA81-7525-44D1-89CE-27DAB31B130E}" name="Propietario / Rentado" dataDxfId="140"/>
    <tableColumn id="7" xr3:uid="{D652E482-CA86-46C2-B1EB-6AB06E98FF83}" name="Rentadora " dataDxfId="139"/>
    <tableColumn id="10" xr3:uid="{A95CC68C-D3B1-42A0-8B16-B884FDF37A9D}" name="Zona" dataDxfId="138"/>
    <tableColumn id="11" xr3:uid="{FD40E889-E813-4BE8-848E-F16A0C224346}" name="Proyecto" dataDxfId="137"/>
    <tableColumn id="12" xr3:uid="{4903AAA4-B4A6-4225-A3BD-72D2665AB947}" name="Codigo de Proyecto " dataDxfId="136">
      <calculatedColumnFormula>VLOOKUP([3]!Vehiculos2022[[#This Row],[Proyecto]],[3]Proyectos!$C$6:$H$44,2,0)</calculatedColumnFormula>
    </tableColumn>
    <tableColumn id="13" xr3:uid="{3ECA446B-4CF8-4C63-8100-BCD7DBB4421F}" name="Gerencia " dataDxfId="135">
      <calculatedColumnFormula>VLOOKUP([3]!Vehiculos2022[[#This Row],[Proyecto]],[3]Proyectos!$C$6:$H$44,6,0)</calculatedColumnFormula>
    </tableColumn>
    <tableColumn id="14" xr3:uid="{BBCFC379-1061-43B8-B8C9-FB25B57B60BE}" name="Responsable / Jefatura " dataDxfId="134"/>
    <tableColumn id="15" xr3:uid="{9F75AA95-E06A-4C18-A2A3-FBA2AA4D6DC4}" name="Conductor " dataDxfId="133"/>
    <tableColumn id="8" xr3:uid="{EA4CFE1D-F008-4F1E-A075-9FB145C07FC8}" name="N° de Licencia" dataDxfId="132"/>
    <tableColumn id="9" xr3:uid="{3290B929-011D-41DB-94D3-005EB74EA413}" name="Fecha de Vigencia" dataDxfId="131"/>
    <tableColumn id="19" xr3:uid="{1AA28D62-E028-4A6D-9F14-182083F935F0}" name="Status" dataDxfId="130"/>
    <tableColumn id="16" xr3:uid="{7AB2759F-1897-4ABB-B436-41C5985DF3EE}" name="Observaciones " dataDxfId="129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CE3638-6354-4B35-848F-4A0FD5DA6F62}" name="Tabla219218" displayName="Tabla219218" ref="B217:C220" totalsRowShown="0" headerRowDxfId="128" headerRowBorderDxfId="127" tableBorderDxfId="126" totalsRowBorderDxfId="125">
  <autoFilter ref="B217:C220" xr:uid="{E2CE3638-6354-4B35-848F-4A0FD5DA6F62}"/>
  <tableColumns count="2">
    <tableColumn id="1" xr3:uid="{F34FC216-E0ED-40B9-AABC-8D89E88524DB}" name="Item" dataDxfId="124">
      <calculatedColumnFormula>IF(C219&lt;&gt;"",B219+1,"")</calculatedColumnFormula>
    </tableColumn>
    <tableColumn id="2" xr3:uid="{C2B3BA36-A933-4CA3-843B-6AD31A22395A}" name="Hora y Fecha actualizada" dataDxfId="123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5A34F6-4588-43B6-A17F-708E77ADAEA1}" name="Vehiculos20229" displayName="Vehiculos20229" ref="B11:T215" totalsRowShown="0" headerRowDxfId="122" dataDxfId="120" headerRowBorderDxfId="121">
  <autoFilter ref="B11:T215" xr:uid="{675A34F6-4588-43B6-A17F-708E77ADAEA1}"/>
  <sortState xmlns:xlrd2="http://schemas.microsoft.com/office/spreadsheetml/2017/richdata2" ref="B12:T215">
    <sortCondition ref="D11:D215"/>
  </sortState>
  <tableColumns count="19">
    <tableColumn id="1" xr3:uid="{CF127FCE-8A55-47EF-A564-09C7B66B45F7}" name="Item" dataDxfId="119"/>
    <tableColumn id="2" xr3:uid="{62F8C72E-460F-4FD3-B767-EBE89186AB5A}" name="Fecha Asignación " dataDxfId="118"/>
    <tableColumn id="17" xr3:uid="{19CAA293-06A2-462F-8A21-945C11627FB3}" name="Alias" dataDxfId="117"/>
    <tableColumn id="3" xr3:uid="{32FA251B-B402-401F-BF0D-CABFDA0F1997}" name="Marca " dataDxfId="116"/>
    <tableColumn id="4" xr3:uid="{7223DDD3-CFF1-4CDD-BAD4-8B154D872EBD}" name="Año " dataDxfId="115"/>
    <tableColumn id="5" xr3:uid="{A95463A2-9EAD-4CD2-AECB-50A9C0FC13D3}" name="Modelo " dataDxfId="114"/>
    <tableColumn id="18" xr3:uid="{FA2BC816-54DB-4230-8C79-9601D9498810}" name="N° de Placa" dataDxfId="113"/>
    <tableColumn id="6" xr3:uid="{03DF3F7A-0240-4362-84F4-B213CAF3B9C9}" name="Propietario / Rentado" dataDxfId="112"/>
    <tableColumn id="7" xr3:uid="{5598E78B-6E72-4603-B6DF-27FF8871FB13}" name="Rentadora " dataDxfId="111"/>
    <tableColumn id="10" xr3:uid="{4DAA43B3-9F01-476D-BE2B-BED702388026}" name="Zona" dataDxfId="110"/>
    <tableColumn id="11" xr3:uid="{F4BB284A-C54A-47AE-AE21-822DEEF6952A}" name="Proyecto" dataDxfId="109"/>
    <tableColumn id="12" xr3:uid="{86FBE0CA-4BEE-4E47-91F4-348914ED0641}" name="Codigo de Proyecto " dataDxfId="108">
      <calculatedColumnFormula>VLOOKUP(Vehiculos20229[[#This Row],[Proyecto]],[3]Proyectos!$C$6:$H$44,2,0)</calculatedColumnFormula>
    </tableColumn>
    <tableColumn id="13" xr3:uid="{51391B31-F64E-4A6E-9A12-6EE2381AE84C}" name="Gerencia " dataDxfId="107">
      <calculatedColumnFormula>VLOOKUP(Vehiculos20229[[#This Row],[Proyecto]],[3]Proyectos!$C$6:$H$44,6,0)</calculatedColumnFormula>
    </tableColumn>
    <tableColumn id="14" xr3:uid="{1E3601D7-3FEB-4FB9-8CD7-C38894CE63AE}" name="Responsable / Jefatura " dataDxfId="106"/>
    <tableColumn id="15" xr3:uid="{9945C48D-C464-456E-A178-6B5DB0800EE2}" name="Conductor " dataDxfId="105"/>
    <tableColumn id="8" xr3:uid="{C7155418-11B4-4114-A79A-61AC4E43AA66}" name="N° de Licencia" dataDxfId="104"/>
    <tableColumn id="9" xr3:uid="{3E6A3E5E-878B-4D7D-B2DB-E5AFEBFA37D9}" name="Fecha de Vigencia" dataDxfId="103"/>
    <tableColumn id="19" xr3:uid="{9825423D-0E74-4762-BB67-AB9C372AEE10}" name="Status" dataDxfId="102"/>
    <tableColumn id="16" xr3:uid="{90B45696-B8A9-49A2-8DCE-5A6A11A8349D}" name="Observaciones " dataDxfId="101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0B36AF-321A-4272-B86E-62FA3141135D}" name="Tabla21921810" displayName="Tabla21921810" ref="B217:C220" totalsRowShown="0" headerRowDxfId="27" headerRowBorderDxfId="25" tableBorderDxfId="26" totalsRowBorderDxfId="24">
  <autoFilter ref="B217:C220" xr:uid="{220B36AF-321A-4272-B86E-62FA3141135D}"/>
  <tableColumns count="2">
    <tableColumn id="1" xr3:uid="{CA78F284-41B8-4D78-AEDD-C92CD00FE6B6}" name="Item" dataDxfId="23">
      <calculatedColumnFormula>IF(C219&lt;&gt;"",B219+1,"")</calculatedColumnFormula>
    </tableColumn>
    <tableColumn id="2" xr3:uid="{F9239550-2E24-4B9C-9189-8E3A758009C7}" name="Hora y Fecha actualizada" dataDxfId="22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AF6CD10-A151-4E14-A55E-6A8B07B4623B}" name="Vehiculos2022911" displayName="Vehiculos2022911" ref="B11:T215" totalsRowShown="0" headerRowDxfId="21" dataDxfId="20" headerRowBorderDxfId="19">
  <autoFilter ref="B11:T215" xr:uid="{CAF6CD10-A151-4E14-A55E-6A8B07B4623B}"/>
  <sortState xmlns:xlrd2="http://schemas.microsoft.com/office/spreadsheetml/2017/richdata2" ref="B12:T215">
    <sortCondition ref="D11:D215"/>
  </sortState>
  <tableColumns count="19">
    <tableColumn id="1" xr3:uid="{2804B84E-3730-477E-B86A-574D860EC01C}" name="Item" dataDxfId="18"/>
    <tableColumn id="2" xr3:uid="{CB1C6919-6030-4EDA-9F69-41DB1ADB8992}" name="Fecha Asignación " dataDxfId="17"/>
    <tableColumn id="17" xr3:uid="{DB0796C0-8C16-47D7-8ED3-42018169315D}" name="Alias" dataDxfId="16"/>
    <tableColumn id="3" xr3:uid="{3A013BB4-8C3A-41CC-BA54-B2FD9E14C76B}" name="Marca " dataDxfId="15"/>
    <tableColumn id="4" xr3:uid="{DAD88FA5-0B1E-4B59-ACB8-5092509A68D5}" name="Año " dataDxfId="14"/>
    <tableColumn id="5" xr3:uid="{0A909145-9C1C-4C5D-8A14-50D85892044A}" name="Modelo " dataDxfId="13"/>
    <tableColumn id="18" xr3:uid="{BDD31C29-7ABE-44FA-9AEB-DB80D6E753A6}" name="N° de Placa" dataDxfId="12"/>
    <tableColumn id="6" xr3:uid="{3AF656F9-A3D9-45B6-935B-EEE47506CAB6}" name="Propietario / Rentado" dataDxfId="11"/>
    <tableColumn id="7" xr3:uid="{E6FAB36D-0DAB-41BE-B220-C1E8FFB6EC1F}" name="Rentadora " dataDxfId="10"/>
    <tableColumn id="10" xr3:uid="{834B4ACB-1D5F-4155-9406-928435C1BBF2}" name="Zona" dataDxfId="9"/>
    <tableColumn id="11" xr3:uid="{E8EC12D6-38E2-46A2-A01A-78F6AC6F1101}" name="Proyecto" dataDxfId="8"/>
    <tableColumn id="12" xr3:uid="{F072503B-86D1-413D-B3F1-5646D5FFEBF6}" name="Codigo de Proyecto " dataDxfId="7">
      <calculatedColumnFormula>VLOOKUP(Vehiculos2022911[[#This Row],[Proyecto]],[3]Proyectos!$C$6:$H$44,2,0)</calculatedColumnFormula>
    </tableColumn>
    <tableColumn id="13" xr3:uid="{CEE337D7-CCBB-4B4D-B635-FEF4D2BEBB76}" name="Gerencia " dataDxfId="6">
      <calculatedColumnFormula>VLOOKUP(Vehiculos2022911[[#This Row],[Proyecto]],[3]Proyectos!$C$6:$H$44,6,0)</calculatedColumnFormula>
    </tableColumn>
    <tableColumn id="14" xr3:uid="{0E077670-FF66-43E3-B193-D05BA3D46DF5}" name="Responsable / Jefatura " dataDxfId="5"/>
    <tableColumn id="15" xr3:uid="{C197E86A-72AC-4644-8FAA-8372EAE1F29C}" name="Conductor " dataDxfId="4"/>
    <tableColumn id="8" xr3:uid="{F8AAD758-13F6-4F73-B62F-5E02F3E4FF77}" name="N° de Licencia" dataDxfId="3"/>
    <tableColumn id="9" xr3:uid="{8D59EEFD-CEC6-4610-A9A7-F6F0A17DF742}" name="Fecha de Vigencia" dataDxfId="2"/>
    <tableColumn id="19" xr3:uid="{D203ECF9-A733-4CE9-8C41-37406267FF17}" name="Status" dataDxfId="1"/>
    <tableColumn id="16" xr3:uid="{3747618C-2C0B-459C-B941-8FFAABAA8AF0}" name="Observaciones " dataDxfId="0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3FCA76-9D47-4C1A-BF1B-607843106198}" name="Tabla219219" displayName="Tabla219219" ref="B215:C218" totalsRowShown="0" headerRowDxfId="63" headerRowBorderDxfId="61" tableBorderDxfId="62" totalsRowBorderDxfId="60">
  <autoFilter ref="B215:C218" xr:uid="{073FCA76-9D47-4C1A-BF1B-607843106198}"/>
  <tableColumns count="2">
    <tableColumn id="1" xr3:uid="{554C46F9-6D38-4118-B746-4E760625C13B}" name="Item" dataDxfId="59">
      <calculatedColumnFormula>IF(C217&lt;&gt;"",B217+1,"")</calculatedColumnFormula>
    </tableColumn>
    <tableColumn id="2" xr3:uid="{EACB7CD3-2A46-43DD-9D19-858264859878}" name="Hora y Fecha actualizada" dataDxfId="58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72A3-2128-4DC5-911D-B92F0BE99ADD}">
  <dimension ref="B5:T228"/>
  <sheetViews>
    <sheetView showGridLines="0" workbookViewId="0">
      <selection activeCell="D16" sqref="D16"/>
    </sheetView>
  </sheetViews>
  <sheetFormatPr baseColWidth="10" defaultRowHeight="15" x14ac:dyDescent="0.25"/>
  <cols>
    <col min="2" max="2" width="9.42578125" customWidth="1"/>
    <col min="3" max="3" width="25.85546875" customWidth="1"/>
    <col min="4" max="4" width="15" style="1" customWidth="1"/>
    <col min="5" max="5" width="19.42578125" customWidth="1"/>
    <col min="6" max="6" width="17.140625" customWidth="1"/>
    <col min="7" max="7" width="20.42578125" style="1" customWidth="1"/>
    <col min="8" max="8" width="22.28515625" style="1" customWidth="1"/>
    <col min="9" max="9" width="16.28515625" style="2" customWidth="1"/>
    <col min="10" max="10" width="14.5703125" style="1" customWidth="1"/>
    <col min="11" max="11" width="24.7109375" style="1" customWidth="1"/>
    <col min="12" max="12" width="38.140625" style="1" customWidth="1"/>
    <col min="13" max="13" width="23.28515625" style="1" customWidth="1"/>
    <col min="14" max="14" width="24.7109375" style="1" customWidth="1"/>
    <col min="15" max="15" width="27.140625" style="1" customWidth="1"/>
    <col min="16" max="16" width="33.7109375" style="1" customWidth="1"/>
    <col min="17" max="17" width="19.7109375" style="43" customWidth="1"/>
    <col min="18" max="18" width="19.7109375" style="1" customWidth="1"/>
    <col min="19" max="19" width="13" style="1" customWidth="1"/>
    <col min="20" max="20" width="47.5703125" style="3" customWidth="1"/>
  </cols>
  <sheetData>
    <row r="5" spans="2:20" ht="15.75" thickBot="1" x14ac:dyDescent="0.3"/>
    <row r="6" spans="2:20" ht="15" customHeight="1" thickBot="1" x14ac:dyDescent="0.3">
      <c r="C6" s="55" t="s">
        <v>0</v>
      </c>
      <c r="D6" s="56"/>
      <c r="E6" s="24">
        <f ca="1">NOW()</f>
        <v>45841.651941435186</v>
      </c>
    </row>
    <row r="7" spans="2:20" ht="19.5" customHeight="1" x14ac:dyDescent="0.25">
      <c r="C7" s="4"/>
      <c r="D7" s="1" t="s">
        <v>1</v>
      </c>
      <c r="E7" s="57" t="s">
        <v>2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44"/>
      <c r="R7" s="5"/>
      <c r="S7" s="5"/>
    </row>
    <row r="8" spans="2:20" ht="15" customHeight="1" x14ac:dyDescent="0.25">
      <c r="B8" s="6"/>
      <c r="C8" s="6"/>
      <c r="D8" s="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44"/>
      <c r="R8" s="5"/>
      <c r="S8" s="5"/>
    </row>
    <row r="9" spans="2:20" ht="15.75" customHeight="1" x14ac:dyDescent="0.25">
      <c r="B9" s="6"/>
      <c r="C9" s="6"/>
      <c r="D9" s="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44"/>
      <c r="R9" s="5"/>
      <c r="S9" s="5"/>
    </row>
    <row r="11" spans="2:20" s="7" customFormat="1" ht="25.5" customHeight="1" x14ac:dyDescent="0.25">
      <c r="B11" s="28" t="s">
        <v>3</v>
      </c>
      <c r="C11" s="28" t="s">
        <v>4</v>
      </c>
      <c r="D11" s="29" t="s">
        <v>5</v>
      </c>
      <c r="E11" s="28" t="s">
        <v>6</v>
      </c>
      <c r="F11" s="28" t="s">
        <v>7</v>
      </c>
      <c r="G11" s="28" t="s">
        <v>8</v>
      </c>
      <c r="H11" s="29" t="s">
        <v>9</v>
      </c>
      <c r="I11" s="28" t="s">
        <v>10</v>
      </c>
      <c r="J11" s="28" t="s">
        <v>11</v>
      </c>
      <c r="K11" s="29" t="s">
        <v>12</v>
      </c>
      <c r="L11" s="29" t="s">
        <v>13</v>
      </c>
      <c r="M11" s="29" t="s">
        <v>14</v>
      </c>
      <c r="N11" s="29" t="s">
        <v>15</v>
      </c>
      <c r="O11" s="29" t="s">
        <v>16</v>
      </c>
      <c r="P11" s="29" t="s">
        <v>280</v>
      </c>
      <c r="Q11" s="29" t="s">
        <v>17</v>
      </c>
      <c r="R11" s="30" t="s">
        <v>18</v>
      </c>
      <c r="S11" s="29" t="s">
        <v>19</v>
      </c>
      <c r="T11" s="28" t="s">
        <v>20</v>
      </c>
    </row>
    <row r="12" spans="2:20" x14ac:dyDescent="0.25">
      <c r="B12" s="8">
        <v>1</v>
      </c>
      <c r="C12" s="9">
        <v>45812.359390277779</v>
      </c>
      <c r="D12" s="10" t="s">
        <v>419</v>
      </c>
      <c r="E12" s="8" t="s">
        <v>21</v>
      </c>
      <c r="F12" s="8">
        <v>2022</v>
      </c>
      <c r="G12" s="11" t="s">
        <v>595</v>
      </c>
      <c r="H12" s="12" t="s">
        <v>655</v>
      </c>
      <c r="I12" s="8" t="s">
        <v>23</v>
      </c>
      <c r="J12" s="12" t="s">
        <v>319</v>
      </c>
      <c r="K12" s="8" t="s">
        <v>818</v>
      </c>
      <c r="L12" s="8" t="s">
        <v>257</v>
      </c>
      <c r="M12" s="8" t="str">
        <f>VLOOKUP(Vehiculos2022[[#This Row],[Proyecto]],[3]Proyectos!$C$6:$H$44,2,0)</f>
        <v>IC-TG-F13-0016</v>
      </c>
      <c r="N12" s="8" t="str">
        <f>VLOOKUP(Vehiculos2022[[#This Row],[Proyecto]],[3]Proyectos!$C$6:$H$44,6,0)</f>
        <v xml:space="preserve">Mantenimiento Técnico </v>
      </c>
      <c r="O12" s="8" t="s">
        <v>258</v>
      </c>
      <c r="P12" s="13" t="s">
        <v>296</v>
      </c>
      <c r="Q12" s="35" t="s">
        <v>297</v>
      </c>
      <c r="R12" s="14">
        <v>45992</v>
      </c>
      <c r="S12" s="8" t="s">
        <v>255</v>
      </c>
      <c r="T12" s="31"/>
    </row>
    <row r="13" spans="2:20" x14ac:dyDescent="0.25">
      <c r="B13" s="8">
        <v>2</v>
      </c>
      <c r="C13" s="9">
        <v>45812.359390277779</v>
      </c>
      <c r="D13" s="33" t="s">
        <v>420</v>
      </c>
      <c r="E13" s="12" t="s">
        <v>26</v>
      </c>
      <c r="F13" s="12">
        <v>2022</v>
      </c>
      <c r="G13" s="11" t="s">
        <v>357</v>
      </c>
      <c r="H13" s="12" t="s">
        <v>276</v>
      </c>
      <c r="I13" s="8" t="s">
        <v>23</v>
      </c>
      <c r="J13" s="12" t="s">
        <v>281</v>
      </c>
      <c r="K13" s="12" t="s">
        <v>24</v>
      </c>
      <c r="L13" s="8" t="s">
        <v>27</v>
      </c>
      <c r="M13" s="8" t="str">
        <f>VLOOKUP(Vehiculos2022[[#This Row],[Proyecto]],[3]Proyectos!$C$6:$H$44,2,0)</f>
        <v>IC-CL-F03-0007</v>
      </c>
      <c r="N13" s="8" t="str">
        <f>VLOOKUP(Vehiculos2022[[#This Row],[Proyecto]],[3]Proyectos!$C$6:$H$44,6,0)</f>
        <v>O&amp;M</v>
      </c>
      <c r="O13" s="8" t="s">
        <v>25</v>
      </c>
      <c r="P13" s="27" t="s">
        <v>347</v>
      </c>
      <c r="Q13" s="35">
        <v>501198511768</v>
      </c>
      <c r="R13" s="16">
        <v>46559</v>
      </c>
      <c r="S13" s="8" t="s">
        <v>255</v>
      </c>
      <c r="T13" s="45"/>
    </row>
    <row r="14" spans="2:20" x14ac:dyDescent="0.25">
      <c r="B14" s="8">
        <v>3</v>
      </c>
      <c r="C14" s="9">
        <v>45812.359390277779</v>
      </c>
      <c r="D14" s="15" t="s">
        <v>421</v>
      </c>
      <c r="E14" s="8" t="s">
        <v>26</v>
      </c>
      <c r="F14" s="8">
        <v>2020</v>
      </c>
      <c r="G14" s="11" t="s">
        <v>357</v>
      </c>
      <c r="H14" s="12" t="s">
        <v>596</v>
      </c>
      <c r="I14" s="8" t="s">
        <v>23</v>
      </c>
      <c r="J14" s="12" t="s">
        <v>319</v>
      </c>
      <c r="K14" s="8" t="s">
        <v>33</v>
      </c>
      <c r="L14" s="8" t="s">
        <v>27</v>
      </c>
      <c r="M14" s="8" t="str">
        <f>VLOOKUP(Vehiculos2022[[#This Row],[Proyecto]],[3]Proyectos!$C$6:$H$44,2,0)</f>
        <v>IC-CL-F03-0007</v>
      </c>
      <c r="N14" s="8" t="str">
        <f>VLOOKUP(Vehiculos2022[[#This Row],[Proyecto]],[3]Proyectos!$C$6:$H$44,6,0)</f>
        <v>O&amp;M</v>
      </c>
      <c r="O14" s="8" t="s">
        <v>25</v>
      </c>
      <c r="P14" s="13" t="s">
        <v>819</v>
      </c>
      <c r="Q14" s="35">
        <v>101200201820</v>
      </c>
      <c r="R14" s="14">
        <v>47516</v>
      </c>
      <c r="S14" s="8" t="s">
        <v>255</v>
      </c>
      <c r="T14" s="31"/>
    </row>
    <row r="15" spans="2:20" ht="16.5" customHeight="1" x14ac:dyDescent="0.25">
      <c r="B15" s="8">
        <v>4</v>
      </c>
      <c r="C15" s="9">
        <v>45812.359390277779</v>
      </c>
      <c r="D15" s="15" t="s">
        <v>422</v>
      </c>
      <c r="E15" s="8" t="s">
        <v>21</v>
      </c>
      <c r="F15" s="8">
        <v>2021</v>
      </c>
      <c r="G15" s="11" t="s">
        <v>595</v>
      </c>
      <c r="H15" s="8" t="s">
        <v>282</v>
      </c>
      <c r="I15" s="8" t="s">
        <v>23</v>
      </c>
      <c r="J15" s="12" t="s">
        <v>281</v>
      </c>
      <c r="K15" s="8" t="s">
        <v>217</v>
      </c>
      <c r="L15" s="8" t="s">
        <v>29</v>
      </c>
      <c r="M15" s="8" t="str">
        <f>VLOOKUP(Vehiculos2022[[#This Row],[Proyecto]],[3]Proyectos!$C$6:$H$44,2,0)</f>
        <v>IC-TG-F04-0015</v>
      </c>
      <c r="N15" s="8" t="str">
        <f>VLOOKUP(Vehiculos2022[[#This Row],[Proyecto]],[3]Proyectos!$C$6:$H$44,6,0)</f>
        <v>Ingenieria</v>
      </c>
      <c r="O15" s="8" t="s">
        <v>30</v>
      </c>
      <c r="P15" s="13" t="s">
        <v>31</v>
      </c>
      <c r="Q15" s="51" t="s">
        <v>32</v>
      </c>
      <c r="R15" s="14">
        <v>45093</v>
      </c>
      <c r="S15" s="8" t="s">
        <v>254</v>
      </c>
      <c r="T15" s="45" t="s">
        <v>734</v>
      </c>
    </row>
    <row r="16" spans="2:20" x14ac:dyDescent="0.25">
      <c r="B16" s="8">
        <v>5</v>
      </c>
      <c r="C16" s="9">
        <v>45812.359390277779</v>
      </c>
      <c r="D16" s="33" t="s">
        <v>423</v>
      </c>
      <c r="E16" s="8" t="s">
        <v>26</v>
      </c>
      <c r="F16" s="8">
        <v>2021</v>
      </c>
      <c r="G16" s="11" t="s">
        <v>357</v>
      </c>
      <c r="H16" s="12" t="s">
        <v>365</v>
      </c>
      <c r="I16" s="8" t="s">
        <v>23</v>
      </c>
      <c r="J16" s="12" t="s">
        <v>319</v>
      </c>
      <c r="K16" s="8" t="s">
        <v>33</v>
      </c>
      <c r="L16" s="8" t="s">
        <v>362</v>
      </c>
      <c r="M16" s="8" t="str">
        <f>VLOOKUP(Vehiculos2022[[#This Row],[Proyecto]],[3]Proyectos!$C$6:$H$44,2,0)</f>
        <v>IC-CL-F03-0007</v>
      </c>
      <c r="N16" s="8" t="str">
        <f>VLOOKUP(Vehiculos2022[[#This Row],[Proyecto]],[3]Proyectos!$C$6:$H$44,6,0)</f>
        <v>O&amp;M</v>
      </c>
      <c r="O16" s="8" t="s">
        <v>25</v>
      </c>
      <c r="P16" s="13" t="s">
        <v>693</v>
      </c>
      <c r="Q16" s="35">
        <v>205199600261</v>
      </c>
      <c r="R16" s="14">
        <v>46475</v>
      </c>
      <c r="S16" s="8" t="s">
        <v>255</v>
      </c>
      <c r="T16" s="31"/>
    </row>
    <row r="17" spans="2:20" x14ac:dyDescent="0.25">
      <c r="B17" s="8">
        <v>6</v>
      </c>
      <c r="C17" s="9">
        <v>45812.359390277779</v>
      </c>
      <c r="D17" s="15" t="s">
        <v>424</v>
      </c>
      <c r="E17" s="8" t="s">
        <v>26</v>
      </c>
      <c r="F17" s="8">
        <v>2024</v>
      </c>
      <c r="G17" s="11">
        <v>200</v>
      </c>
      <c r="H17" s="12"/>
      <c r="I17" s="8" t="s">
        <v>23</v>
      </c>
      <c r="J17" s="12" t="s">
        <v>319</v>
      </c>
      <c r="K17" s="8" t="s">
        <v>33</v>
      </c>
      <c r="L17" s="8" t="s">
        <v>362</v>
      </c>
      <c r="M17" s="8" t="str">
        <f>VLOOKUP(Vehiculos2022[[#This Row],[Proyecto]],[3]Proyectos!$C$6:$H$44,2,0)</f>
        <v>IC-CL-F03-0007</v>
      </c>
      <c r="N17" s="8" t="str">
        <f>VLOOKUP(Vehiculos2022[[#This Row],[Proyecto]],[3]Proyectos!$C$6:$H$44,6,0)</f>
        <v>O&amp;M</v>
      </c>
      <c r="O17" s="8" t="s">
        <v>25</v>
      </c>
      <c r="P17" s="13" t="s">
        <v>525</v>
      </c>
      <c r="Q17" s="35">
        <v>101199700512</v>
      </c>
      <c r="R17" s="14">
        <v>46684</v>
      </c>
      <c r="S17" s="8" t="s">
        <v>255</v>
      </c>
      <c r="T17" s="31"/>
    </row>
    <row r="18" spans="2:20" x14ac:dyDescent="0.25">
      <c r="B18" s="8">
        <v>7</v>
      </c>
      <c r="C18" s="9">
        <v>45812.359390277779</v>
      </c>
      <c r="D18" s="33" t="s">
        <v>425</v>
      </c>
      <c r="E18" s="12" t="s">
        <v>26</v>
      </c>
      <c r="F18" s="12">
        <v>2022</v>
      </c>
      <c r="G18" s="11" t="s">
        <v>357</v>
      </c>
      <c r="H18" s="12" t="s">
        <v>277</v>
      </c>
      <c r="I18" s="8" t="s">
        <v>23</v>
      </c>
      <c r="J18" s="12" t="s">
        <v>281</v>
      </c>
      <c r="K18" s="12" t="s">
        <v>24</v>
      </c>
      <c r="L18" s="8" t="s">
        <v>362</v>
      </c>
      <c r="M18" s="8" t="str">
        <f>VLOOKUP(Vehiculos2022[[#This Row],[Proyecto]],[3]Proyectos!$C$6:$H$44,2,0)</f>
        <v>IC-CL-F03-0007</v>
      </c>
      <c r="N18" s="8" t="str">
        <f>VLOOKUP(Vehiculos2022[[#This Row],[Proyecto]],[3]Proyectos!$C$6:$H$44,6,0)</f>
        <v>O&amp;M</v>
      </c>
      <c r="O18" s="8" t="s">
        <v>25</v>
      </c>
      <c r="P18" s="27" t="s">
        <v>820</v>
      </c>
      <c r="Q18" s="35" t="s">
        <v>821</v>
      </c>
      <c r="R18" s="16">
        <v>46025</v>
      </c>
      <c r="S18" s="8" t="s">
        <v>255</v>
      </c>
      <c r="T18" s="45"/>
    </row>
    <row r="19" spans="2:20" x14ac:dyDescent="0.25">
      <c r="B19" s="8">
        <v>8</v>
      </c>
      <c r="C19" s="9">
        <v>45812.359390277779</v>
      </c>
      <c r="D19" s="15" t="s">
        <v>426</v>
      </c>
      <c r="E19" s="8" t="s">
        <v>21</v>
      </c>
      <c r="F19" s="8">
        <v>2023</v>
      </c>
      <c r="G19" s="11" t="s">
        <v>595</v>
      </c>
      <c r="H19" s="12" t="s">
        <v>653</v>
      </c>
      <c r="I19" s="8" t="s">
        <v>23</v>
      </c>
      <c r="J19" s="12" t="s">
        <v>319</v>
      </c>
      <c r="K19" s="8" t="s">
        <v>24</v>
      </c>
      <c r="L19" s="8" t="s">
        <v>27</v>
      </c>
      <c r="M19" s="8" t="str">
        <f>VLOOKUP(Vehiculos2022[[#This Row],[Proyecto]],[3]Proyectos!$C$6:$H$44,2,0)</f>
        <v>IC-CL-F03-0007</v>
      </c>
      <c r="N19" s="8" t="str">
        <f>VLOOKUP(Vehiculos2022[[#This Row],[Proyecto]],[3]Proyectos!$C$6:$H$44,6,0)</f>
        <v>O&amp;M</v>
      </c>
      <c r="O19" s="8" t="s">
        <v>25</v>
      </c>
      <c r="P19" s="13" t="s">
        <v>636</v>
      </c>
      <c r="Q19" s="35">
        <v>1806196300382</v>
      </c>
      <c r="R19" s="14">
        <v>45893</v>
      </c>
      <c r="S19" s="8" t="s">
        <v>255</v>
      </c>
      <c r="T19" s="31"/>
    </row>
    <row r="20" spans="2:20" x14ac:dyDescent="0.25">
      <c r="B20" s="8">
        <v>9</v>
      </c>
      <c r="C20" s="9">
        <v>45812.359390277779</v>
      </c>
      <c r="D20" s="10" t="s">
        <v>427</v>
      </c>
      <c r="E20" s="21" t="s">
        <v>646</v>
      </c>
      <c r="F20" s="8">
        <v>2024</v>
      </c>
      <c r="G20" s="11" t="s">
        <v>606</v>
      </c>
      <c r="H20" s="12" t="s">
        <v>798</v>
      </c>
      <c r="I20" s="8" t="s">
        <v>23</v>
      </c>
      <c r="J20" s="12" t="s">
        <v>35</v>
      </c>
      <c r="K20" s="8" t="s">
        <v>236</v>
      </c>
      <c r="L20" s="8" t="s">
        <v>34</v>
      </c>
      <c r="M20" s="8" t="str">
        <f>VLOOKUP(Vehiculos2022[[#This Row],[Proyecto]],[3]Proyectos!$C$6:$H$44,2,0)</f>
        <v>IC-TG-F09-0019</v>
      </c>
      <c r="N20" s="8" t="str">
        <f>VLOOKUP(Vehiculos2022[[#This Row],[Proyecto]],[3]Proyectos!$C$6:$H$44,6,0)</f>
        <v>RF y Optimizacion</v>
      </c>
      <c r="O20" s="8" t="s">
        <v>242</v>
      </c>
      <c r="P20" s="13" t="s">
        <v>564</v>
      </c>
      <c r="Q20" s="51" t="s">
        <v>210</v>
      </c>
      <c r="R20" s="14">
        <v>45292</v>
      </c>
      <c r="S20" s="8" t="s">
        <v>255</v>
      </c>
      <c r="T20" s="31"/>
    </row>
    <row r="21" spans="2:20" x14ac:dyDescent="0.25">
      <c r="B21" s="8">
        <v>10</v>
      </c>
      <c r="C21" s="9">
        <v>45812.359390277779</v>
      </c>
      <c r="D21" s="15" t="s">
        <v>428</v>
      </c>
      <c r="E21" s="8" t="s">
        <v>21</v>
      </c>
      <c r="F21" s="8">
        <v>2023</v>
      </c>
      <c r="G21" s="11" t="s">
        <v>595</v>
      </c>
      <c r="H21" s="8" t="s">
        <v>643</v>
      </c>
      <c r="I21" s="8" t="s">
        <v>23</v>
      </c>
      <c r="J21" s="12" t="s">
        <v>35</v>
      </c>
      <c r="K21" s="8" t="s">
        <v>28</v>
      </c>
      <c r="L21" s="8" t="s">
        <v>37</v>
      </c>
      <c r="M21" s="8" t="str">
        <f>VLOOKUP(Vehiculos2022[[#This Row],[Proyecto]],[3]Proyectos!$C$6:$H$44,2,0)</f>
        <v>IC-TG-F04-0015</v>
      </c>
      <c r="N21" s="8" t="str">
        <f>VLOOKUP(Vehiculos2022[[#This Row],[Proyecto]],[3]Proyectos!$C$6:$H$44,6,0)</f>
        <v>Ingenieria</v>
      </c>
      <c r="O21" s="8" t="s">
        <v>270</v>
      </c>
      <c r="P21" s="13" t="s">
        <v>48</v>
      </c>
      <c r="Q21" s="51" t="s">
        <v>268</v>
      </c>
      <c r="R21" s="14">
        <v>45121</v>
      </c>
      <c r="S21" s="8" t="s">
        <v>254</v>
      </c>
      <c r="T21" s="45" t="s">
        <v>734</v>
      </c>
    </row>
    <row r="22" spans="2:20" s="2" customFormat="1" x14ac:dyDescent="0.25">
      <c r="B22" s="8">
        <v>11</v>
      </c>
      <c r="C22" s="9">
        <v>45812.359390277779</v>
      </c>
      <c r="D22" s="15" t="s">
        <v>429</v>
      </c>
      <c r="E22" s="8" t="s">
        <v>21</v>
      </c>
      <c r="F22" s="8">
        <v>2023</v>
      </c>
      <c r="G22" s="11" t="s">
        <v>595</v>
      </c>
      <c r="H22" s="8" t="s">
        <v>526</v>
      </c>
      <c r="I22" s="8" t="s">
        <v>23</v>
      </c>
      <c r="J22" s="12" t="s">
        <v>281</v>
      </c>
      <c r="K22" s="8" t="s">
        <v>43</v>
      </c>
      <c r="L22" s="8" t="s">
        <v>237</v>
      </c>
      <c r="M22" s="8" t="str">
        <f>VLOOKUP(Vehiculos2022[[#This Row],[Proyecto]],[3]Proyectos!$C$6:$H$44,2,0)</f>
        <v>ST-TG-V05-0001</v>
      </c>
      <c r="N22" s="8" t="str">
        <f>VLOOKUP(Vehiculos2022[[#This Row],[Proyecto]],[3]Proyectos!$C$6:$H$44,6,0)</f>
        <v>Operaciones Tecnicas</v>
      </c>
      <c r="O22" s="8" t="s">
        <v>637</v>
      </c>
      <c r="P22" s="13" t="s">
        <v>781</v>
      </c>
      <c r="Q22" s="35" t="s">
        <v>745</v>
      </c>
      <c r="R22" s="14" t="s">
        <v>746</v>
      </c>
      <c r="S22" s="8" t="s">
        <v>255</v>
      </c>
      <c r="T22" s="31"/>
    </row>
    <row r="23" spans="2:20" x14ac:dyDescent="0.25">
      <c r="B23" s="8">
        <v>12</v>
      </c>
      <c r="C23" s="9">
        <v>45812.359390277779</v>
      </c>
      <c r="D23" s="15" t="s">
        <v>430</v>
      </c>
      <c r="E23" s="8" t="s">
        <v>351</v>
      </c>
      <c r="F23" s="8">
        <v>2022</v>
      </c>
      <c r="G23" s="11" t="s">
        <v>352</v>
      </c>
      <c r="H23" s="8" t="s">
        <v>353</v>
      </c>
      <c r="I23" s="8" t="s">
        <v>23</v>
      </c>
      <c r="J23" s="12" t="s">
        <v>319</v>
      </c>
      <c r="K23" s="8" t="s">
        <v>236</v>
      </c>
      <c r="L23" s="8" t="s">
        <v>39</v>
      </c>
      <c r="M23" s="8" t="str">
        <f>VLOOKUP(Vehiculos2022[[#This Row],[Proyecto]],[3]Proyectos!$C$6:$H$44,2,0)</f>
        <v>IC-TG-F04-0017</v>
      </c>
      <c r="N23" s="8" t="str">
        <f>VLOOKUP(Vehiculos2022[[#This Row],[Proyecto]],[3]Proyectos!$C$6:$H$44,6,0)</f>
        <v>Ingenieria</v>
      </c>
      <c r="O23" s="8" t="s">
        <v>663</v>
      </c>
      <c r="P23" s="13" t="s">
        <v>675</v>
      </c>
      <c r="Q23" s="51" t="s">
        <v>40</v>
      </c>
      <c r="R23" s="14">
        <v>44821</v>
      </c>
      <c r="S23" s="8" t="s">
        <v>254</v>
      </c>
      <c r="T23" s="45" t="s">
        <v>734</v>
      </c>
    </row>
    <row r="24" spans="2:20" x14ac:dyDescent="0.25">
      <c r="B24" s="8">
        <v>13</v>
      </c>
      <c r="C24" s="9">
        <v>45812.359390277779</v>
      </c>
      <c r="D24" s="15" t="s">
        <v>431</v>
      </c>
      <c r="E24" s="8" t="s">
        <v>21</v>
      </c>
      <c r="F24" s="8">
        <v>2022</v>
      </c>
      <c r="G24" s="11" t="s">
        <v>595</v>
      </c>
      <c r="H24" s="38" t="s">
        <v>279</v>
      </c>
      <c r="I24" s="8" t="s">
        <v>23</v>
      </c>
      <c r="J24" s="12" t="s">
        <v>281</v>
      </c>
      <c r="K24" s="8" t="s">
        <v>236</v>
      </c>
      <c r="L24" s="8" t="s">
        <v>41</v>
      </c>
      <c r="M24" s="8" t="str">
        <f>VLOOKUP(Vehiculos2022[[#This Row],[Proyecto]],[3]Proyectos!$C$6:$H$44,2,0)</f>
        <v>ST-TG-V05-0005</v>
      </c>
      <c r="N24" s="8" t="str">
        <f>VLOOKUP(Vehiculos2022[[#This Row],[Proyecto]],[3]Proyectos!$C$6:$H$44,6,0)</f>
        <v>Operaciones Tecnicas</v>
      </c>
      <c r="O24" s="8" t="s">
        <v>249</v>
      </c>
      <c r="P24" s="13" t="s">
        <v>656</v>
      </c>
      <c r="Q24" s="35" t="s">
        <v>657</v>
      </c>
      <c r="R24" s="14">
        <v>46106</v>
      </c>
      <c r="S24" s="8" t="s">
        <v>255</v>
      </c>
      <c r="T24" s="31"/>
    </row>
    <row r="25" spans="2:20" x14ac:dyDescent="0.25">
      <c r="B25" s="8">
        <v>14</v>
      </c>
      <c r="C25" s="9">
        <v>45812.359390277779</v>
      </c>
      <c r="D25" s="15" t="s">
        <v>432</v>
      </c>
      <c r="E25" s="8" t="s">
        <v>26</v>
      </c>
      <c r="F25" s="8">
        <v>2020</v>
      </c>
      <c r="G25" s="11" t="s">
        <v>357</v>
      </c>
      <c r="H25" s="8" t="s">
        <v>751</v>
      </c>
      <c r="I25" s="8" t="s">
        <v>23</v>
      </c>
      <c r="J25" s="12" t="s">
        <v>281</v>
      </c>
      <c r="K25" s="8" t="s">
        <v>28</v>
      </c>
      <c r="L25" s="8" t="s">
        <v>29</v>
      </c>
      <c r="M25" s="8" t="str">
        <f>VLOOKUP(Vehiculos2022[[#This Row],[Proyecto]],[3]Proyectos!$C$6:$H$44,2,0)</f>
        <v>IC-TG-F04-0015</v>
      </c>
      <c r="N25" s="8" t="str">
        <f>VLOOKUP(Vehiculos2022[[#This Row],[Proyecto]],[3]Proyectos!$C$6:$H$44,6,0)</f>
        <v>Ingenieria</v>
      </c>
      <c r="O25" s="8" t="s">
        <v>30</v>
      </c>
      <c r="P25" s="13" t="s">
        <v>638</v>
      </c>
      <c r="Q25" s="51" t="s">
        <v>336</v>
      </c>
      <c r="R25" s="14">
        <v>45145</v>
      </c>
      <c r="S25" s="8" t="s">
        <v>254</v>
      </c>
      <c r="T25" s="45" t="s">
        <v>734</v>
      </c>
    </row>
    <row r="26" spans="2:20" x14ac:dyDescent="0.25">
      <c r="B26" s="8">
        <v>15</v>
      </c>
      <c r="C26" s="9">
        <v>45812.359390277779</v>
      </c>
      <c r="D26" s="15" t="s">
        <v>433</v>
      </c>
      <c r="E26" s="8" t="s">
        <v>26</v>
      </c>
      <c r="F26" s="8">
        <v>2024</v>
      </c>
      <c r="G26" s="11" t="s">
        <v>357</v>
      </c>
      <c r="H26" s="38"/>
      <c r="I26" s="8" t="s">
        <v>23</v>
      </c>
      <c r="J26" s="12" t="s">
        <v>319</v>
      </c>
      <c r="K26" s="8" t="s">
        <v>33</v>
      </c>
      <c r="L26" s="8" t="s">
        <v>362</v>
      </c>
      <c r="M26" s="8" t="str">
        <f>VLOOKUP(Vehiculos2022[[#This Row],[Proyecto]],[3]Proyectos!$C$6:$H$44,2,0)</f>
        <v>IC-CL-F03-0007</v>
      </c>
      <c r="N26" s="8" t="str">
        <f>VLOOKUP(Vehiculos2022[[#This Row],[Proyecto]],[3]Proyectos!$C$6:$H$44,6,0)</f>
        <v>O&amp;M</v>
      </c>
      <c r="O26" s="8" t="s">
        <v>25</v>
      </c>
      <c r="P26" s="13" t="s">
        <v>676</v>
      </c>
      <c r="Q26" s="35">
        <v>1071997023439</v>
      </c>
      <c r="R26" s="14">
        <v>47931</v>
      </c>
      <c r="S26" s="8" t="s">
        <v>255</v>
      </c>
      <c r="T26" s="31"/>
    </row>
    <row r="27" spans="2:20" ht="16.5" customHeight="1" x14ac:dyDescent="0.25">
      <c r="B27" s="8">
        <v>16</v>
      </c>
      <c r="C27" s="9">
        <v>45812.359390277779</v>
      </c>
      <c r="D27" s="15" t="s">
        <v>434</v>
      </c>
      <c r="E27" s="8" t="s">
        <v>26</v>
      </c>
      <c r="F27" s="8">
        <v>2024</v>
      </c>
      <c r="G27" s="11" t="s">
        <v>357</v>
      </c>
      <c r="H27" s="38" t="s">
        <v>712</v>
      </c>
      <c r="I27" s="8" t="s">
        <v>23</v>
      </c>
      <c r="J27" s="12" t="s">
        <v>319</v>
      </c>
      <c r="K27" s="8" t="s">
        <v>33</v>
      </c>
      <c r="L27" s="8" t="s">
        <v>362</v>
      </c>
      <c r="M27" s="8" t="str">
        <f>VLOOKUP(Vehiculos2022[[#This Row],[Proyecto]],[3]Proyectos!$C$6:$H$44,2,0)</f>
        <v>IC-CL-F03-0007</v>
      </c>
      <c r="N27" s="8" t="str">
        <f>VLOOKUP(Vehiculos2022[[#This Row],[Proyecto]],[3]Proyectos!$C$6:$H$44,6,0)</f>
        <v>O&amp;M</v>
      </c>
      <c r="O27" s="8" t="s">
        <v>25</v>
      </c>
      <c r="P27" s="13" t="s">
        <v>752</v>
      </c>
      <c r="Q27" s="35" t="s">
        <v>735</v>
      </c>
      <c r="R27" s="14">
        <v>46342</v>
      </c>
      <c r="S27" s="8" t="s">
        <v>255</v>
      </c>
      <c r="T27" s="31"/>
    </row>
    <row r="28" spans="2:20" x14ac:dyDescent="0.25">
      <c r="B28" s="8">
        <v>17</v>
      </c>
      <c r="C28" s="9">
        <v>45812.359390277779</v>
      </c>
      <c r="D28" s="15" t="s">
        <v>435</v>
      </c>
      <c r="E28" s="8" t="s">
        <v>21</v>
      </c>
      <c r="F28" s="8">
        <v>2021</v>
      </c>
      <c r="G28" s="11" t="s">
        <v>595</v>
      </c>
      <c r="H28" s="32" t="s">
        <v>42</v>
      </c>
      <c r="I28" s="8" t="s">
        <v>23</v>
      </c>
      <c r="J28" s="12" t="s">
        <v>35</v>
      </c>
      <c r="K28" s="8" t="s">
        <v>236</v>
      </c>
      <c r="L28" s="8" t="s">
        <v>41</v>
      </c>
      <c r="M28" s="8" t="str">
        <f>VLOOKUP(Vehiculos2022[[#This Row],[Proyecto]],[3]Proyectos!$C$6:$H$44,2,0)</f>
        <v>ST-TG-V05-0005</v>
      </c>
      <c r="N28" s="8" t="str">
        <f>VLOOKUP(Vehiculos2022[[#This Row],[Proyecto]],[3]Proyectos!$C$6:$H$44,6,0)</f>
        <v>Operaciones Tecnicas</v>
      </c>
      <c r="O28" s="8" t="s">
        <v>249</v>
      </c>
      <c r="P28" s="13" t="s">
        <v>753</v>
      </c>
      <c r="Q28" s="35" t="s">
        <v>736</v>
      </c>
      <c r="R28" s="14">
        <v>47515</v>
      </c>
      <c r="S28" s="8" t="s">
        <v>255</v>
      </c>
      <c r="T28" s="31"/>
    </row>
    <row r="29" spans="2:20" x14ac:dyDescent="0.25">
      <c r="B29" s="8">
        <v>18</v>
      </c>
      <c r="C29" s="9">
        <v>45812.359390277779</v>
      </c>
      <c r="D29" s="10" t="s">
        <v>436</v>
      </c>
      <c r="E29" s="8" t="s">
        <v>26</v>
      </c>
      <c r="F29" s="8">
        <v>2021</v>
      </c>
      <c r="G29" s="11" t="s">
        <v>357</v>
      </c>
      <c r="H29" s="8" t="s">
        <v>674</v>
      </c>
      <c r="I29" s="8" t="s">
        <v>23</v>
      </c>
      <c r="J29" s="12" t="s">
        <v>319</v>
      </c>
      <c r="K29" s="8" t="s">
        <v>43</v>
      </c>
      <c r="L29" s="8" t="s">
        <v>44</v>
      </c>
      <c r="M29" s="8" t="str">
        <f>VLOOKUP(Vehiculos2022[[#This Row],[Proyecto]],[3]Proyectos!$C$6:$H$44,2,0)</f>
        <v>IC-SI-F10-0009</v>
      </c>
      <c r="N29" s="8" t="str">
        <f>VLOOKUP(Vehiculos2022[[#This Row],[Proyecto]],[3]Proyectos!$C$6:$H$44,6,0)</f>
        <v>Proyectos</v>
      </c>
      <c r="O29" s="8" t="s">
        <v>45</v>
      </c>
      <c r="P29" s="13" t="s">
        <v>227</v>
      </c>
      <c r="Q29" s="51" t="s">
        <v>379</v>
      </c>
      <c r="R29" s="14">
        <v>46728</v>
      </c>
      <c r="S29" s="8" t="s">
        <v>255</v>
      </c>
      <c r="T29" s="31"/>
    </row>
    <row r="30" spans="2:20" x14ac:dyDescent="0.25">
      <c r="B30" s="8">
        <v>19</v>
      </c>
      <c r="C30" s="9">
        <v>45812.359390277779</v>
      </c>
      <c r="D30" s="15" t="s">
        <v>437</v>
      </c>
      <c r="E30" s="8" t="s">
        <v>21</v>
      </c>
      <c r="F30" s="8">
        <v>2023</v>
      </c>
      <c r="G30" s="11" t="s">
        <v>595</v>
      </c>
      <c r="H30" s="8" t="s">
        <v>639</v>
      </c>
      <c r="I30" s="8" t="s">
        <v>23</v>
      </c>
      <c r="J30" s="12" t="s">
        <v>35</v>
      </c>
      <c r="K30" s="8" t="s">
        <v>36</v>
      </c>
      <c r="L30" s="8" t="s">
        <v>37</v>
      </c>
      <c r="M30" s="8" t="str">
        <f>VLOOKUP(Vehiculos2022[[#This Row],[Proyecto]],[3]Proyectos!$C$6:$H$44,2,0)</f>
        <v>IC-TG-F04-0015</v>
      </c>
      <c r="N30" s="8" t="str">
        <f>VLOOKUP(Vehiculos2022[[#This Row],[Proyecto]],[3]Proyectos!$C$6:$H$44,6,0)</f>
        <v>Ingenieria</v>
      </c>
      <c r="O30" s="8" t="s">
        <v>270</v>
      </c>
      <c r="P30" s="13" t="s">
        <v>405</v>
      </c>
      <c r="Q30" s="51" t="s">
        <v>542</v>
      </c>
      <c r="R30" s="14">
        <v>45628</v>
      </c>
      <c r="S30" s="8" t="s">
        <v>255</v>
      </c>
      <c r="T30" s="31"/>
    </row>
    <row r="31" spans="2:20" s="2" customFormat="1" x14ac:dyDescent="0.25">
      <c r="B31" s="8">
        <v>20</v>
      </c>
      <c r="C31" s="9">
        <v>45812.359390277779</v>
      </c>
      <c r="D31" s="33" t="s">
        <v>438</v>
      </c>
      <c r="E31" s="12" t="s">
        <v>21</v>
      </c>
      <c r="F31" s="12">
        <v>2023</v>
      </c>
      <c r="G31" s="11" t="s">
        <v>595</v>
      </c>
      <c r="H31" s="12" t="s">
        <v>599</v>
      </c>
      <c r="I31" s="8" t="s">
        <v>23</v>
      </c>
      <c r="J31" s="12" t="s">
        <v>281</v>
      </c>
      <c r="K31" s="12" t="s">
        <v>534</v>
      </c>
      <c r="L31" s="8" t="s">
        <v>237</v>
      </c>
      <c r="M31" s="8" t="str">
        <f>VLOOKUP(Vehiculos2022[[#This Row],[Proyecto]],[3]Proyectos!$C$6:$H$44,2,0)</f>
        <v>ST-TG-V05-0001</v>
      </c>
      <c r="N31" s="8" t="str">
        <f>VLOOKUP(Vehiculos2022[[#This Row],[Proyecto]],[3]Proyectos!$C$6:$H$44,6,0)</f>
        <v>Operaciones Tecnicas</v>
      </c>
      <c r="O31" s="8" t="s">
        <v>637</v>
      </c>
      <c r="P31" s="27" t="s">
        <v>677</v>
      </c>
      <c r="Q31" s="35" t="s">
        <v>591</v>
      </c>
      <c r="R31" s="16" t="s">
        <v>592</v>
      </c>
      <c r="S31" s="8" t="s">
        <v>255</v>
      </c>
      <c r="T31" s="31"/>
    </row>
    <row r="32" spans="2:20" x14ac:dyDescent="0.25">
      <c r="B32" s="8">
        <v>21</v>
      </c>
      <c r="C32" s="9">
        <v>45812.359390277779</v>
      </c>
      <c r="D32" s="10" t="s">
        <v>439</v>
      </c>
      <c r="E32" s="8" t="s">
        <v>21</v>
      </c>
      <c r="F32" s="8">
        <v>2022</v>
      </c>
      <c r="G32" s="11" t="s">
        <v>595</v>
      </c>
      <c r="H32" s="12" t="s">
        <v>600</v>
      </c>
      <c r="I32" s="8" t="s">
        <v>23</v>
      </c>
      <c r="J32" s="12" t="s">
        <v>281</v>
      </c>
      <c r="K32" s="8" t="s">
        <v>43</v>
      </c>
      <c r="L32" s="8" t="s">
        <v>237</v>
      </c>
      <c r="M32" s="8" t="str">
        <f>VLOOKUP(Vehiculos2022[[#This Row],[Proyecto]],[3]Proyectos!$C$6:$H$44,2,0)</f>
        <v>ST-TG-V05-0001</v>
      </c>
      <c r="N32" s="8" t="str">
        <f>VLOOKUP(Vehiculos2022[[#This Row],[Proyecto]],[3]Proyectos!$C$6:$H$44,6,0)</f>
        <v>Operaciones Tecnicas</v>
      </c>
      <c r="O32" s="8" t="s">
        <v>637</v>
      </c>
      <c r="P32" s="13" t="s">
        <v>303</v>
      </c>
      <c r="Q32" s="35" t="s">
        <v>304</v>
      </c>
      <c r="R32" s="14">
        <v>46390</v>
      </c>
      <c r="S32" s="8" t="s">
        <v>255</v>
      </c>
      <c r="T32" s="31"/>
    </row>
    <row r="33" spans="2:20" x14ac:dyDescent="0.25">
      <c r="B33" s="8">
        <v>22</v>
      </c>
      <c r="C33" s="9">
        <v>45812.359390277779</v>
      </c>
      <c r="D33" s="15" t="s">
        <v>440</v>
      </c>
      <c r="E33" s="21" t="s">
        <v>26</v>
      </c>
      <c r="F33" s="8">
        <v>2022</v>
      </c>
      <c r="G33" s="11">
        <v>200</v>
      </c>
      <c r="H33" s="12" t="s">
        <v>601</v>
      </c>
      <c r="I33" s="8" t="s">
        <v>23</v>
      </c>
      <c r="J33" s="12" t="s">
        <v>35</v>
      </c>
      <c r="K33" s="8"/>
      <c r="L33" s="8" t="s">
        <v>41</v>
      </c>
      <c r="M33" s="8" t="str">
        <f>VLOOKUP(Vehiculos2022[[#This Row],[Proyecto]],[3]Proyectos!$C$6:$H$44,2,0)</f>
        <v>ST-TG-V05-0005</v>
      </c>
      <c r="N33" s="8" t="str">
        <f>VLOOKUP(Vehiculos2022[[#This Row],[Proyecto]],[3]Proyectos!$C$6:$H$44,6,0)</f>
        <v>Operaciones Tecnicas</v>
      </c>
      <c r="O33" s="8" t="s">
        <v>249</v>
      </c>
      <c r="P33" s="13" t="s">
        <v>391</v>
      </c>
      <c r="Q33" s="51" t="s">
        <v>392</v>
      </c>
      <c r="R33" s="14">
        <v>45665</v>
      </c>
      <c r="S33" s="8" t="s">
        <v>255</v>
      </c>
      <c r="T33" s="31"/>
    </row>
    <row r="34" spans="2:20" x14ac:dyDescent="0.25">
      <c r="B34" s="8">
        <v>23</v>
      </c>
      <c r="C34" s="9">
        <v>45812.359390277779</v>
      </c>
      <c r="D34" s="15" t="s">
        <v>441</v>
      </c>
      <c r="E34" s="8" t="s">
        <v>26</v>
      </c>
      <c r="F34" s="8">
        <v>2022</v>
      </c>
      <c r="G34" s="11" t="s">
        <v>357</v>
      </c>
      <c r="H34" s="8" t="s">
        <v>754</v>
      </c>
      <c r="I34" s="8" t="s">
        <v>23</v>
      </c>
      <c r="J34" s="12" t="s">
        <v>319</v>
      </c>
      <c r="K34" s="8" t="s">
        <v>305</v>
      </c>
      <c r="L34" s="8" t="s">
        <v>37</v>
      </c>
      <c r="M34" s="8" t="str">
        <f>VLOOKUP(Vehiculos2022[[#This Row],[Proyecto]],[3]Proyectos!$C$6:$H$44,2,0)</f>
        <v>IC-TG-F04-0015</v>
      </c>
      <c r="N34" s="8" t="str">
        <f>VLOOKUP(Vehiculos2022[[#This Row],[Proyecto]],[3]Proyectos!$C$6:$H$44,6,0)</f>
        <v>Ingenieria</v>
      </c>
      <c r="O34" s="8" t="s">
        <v>270</v>
      </c>
      <c r="P34" s="13" t="s">
        <v>356</v>
      </c>
      <c r="Q34" s="51" t="s">
        <v>367</v>
      </c>
      <c r="R34" s="14">
        <v>47029</v>
      </c>
      <c r="S34" s="8" t="s">
        <v>255</v>
      </c>
      <c r="T34" s="31"/>
    </row>
    <row r="35" spans="2:20" x14ac:dyDescent="0.25">
      <c r="B35" s="8">
        <v>24</v>
      </c>
      <c r="C35" s="9">
        <v>45812.359390277779</v>
      </c>
      <c r="D35" s="15" t="s">
        <v>442</v>
      </c>
      <c r="E35" s="8" t="s">
        <v>21</v>
      </c>
      <c r="F35" s="8">
        <v>2023</v>
      </c>
      <c r="G35" s="11" t="s">
        <v>595</v>
      </c>
      <c r="H35" s="12" t="s">
        <v>278</v>
      </c>
      <c r="I35" s="8" t="s">
        <v>23</v>
      </c>
      <c r="J35" s="12" t="s">
        <v>281</v>
      </c>
      <c r="K35" s="8" t="s">
        <v>822</v>
      </c>
      <c r="L35" s="8" t="s">
        <v>257</v>
      </c>
      <c r="M35" s="8" t="str">
        <f>VLOOKUP(Vehiculos2022[[#This Row],[Proyecto]],[3]Proyectos!$C$6:$H$44,2,0)</f>
        <v>IC-TG-F13-0016</v>
      </c>
      <c r="N35" s="8" t="str">
        <f>VLOOKUP(Vehiculos2022[[#This Row],[Proyecto]],[3]Proyectos!$C$6:$H$44,6,0)</f>
        <v xml:space="preserve">Mantenimiento Técnico </v>
      </c>
      <c r="O35" s="8" t="s">
        <v>258</v>
      </c>
      <c r="P35" s="13" t="s">
        <v>340</v>
      </c>
      <c r="Q35" s="35" t="s">
        <v>341</v>
      </c>
      <c r="R35" s="14">
        <v>45793</v>
      </c>
      <c r="S35" s="8" t="s">
        <v>255</v>
      </c>
      <c r="T35" s="31"/>
    </row>
    <row r="36" spans="2:20" x14ac:dyDescent="0.25">
      <c r="B36" s="8">
        <v>25</v>
      </c>
      <c r="C36" s="9">
        <v>45812.359390277779</v>
      </c>
      <c r="D36" s="33" t="s">
        <v>443</v>
      </c>
      <c r="E36" s="8" t="s">
        <v>646</v>
      </c>
      <c r="F36" s="8">
        <v>2021</v>
      </c>
      <c r="G36" s="11" t="s">
        <v>598</v>
      </c>
      <c r="H36" s="8" t="s">
        <v>390</v>
      </c>
      <c r="I36" s="8" t="s">
        <v>23</v>
      </c>
      <c r="J36" s="12" t="s">
        <v>319</v>
      </c>
      <c r="K36" s="8" t="s">
        <v>33</v>
      </c>
      <c r="L36" s="8" t="s">
        <v>27</v>
      </c>
      <c r="M36" s="8" t="str">
        <f>VLOOKUP(Vehiculos2022[[#This Row],[Proyecto]],[3]Proyectos!$C$6:$H$44,2,0)</f>
        <v>IC-CL-F03-0007</v>
      </c>
      <c r="N36" s="8" t="str">
        <f>VLOOKUP(Vehiculos2022[[#This Row],[Proyecto]],[3]Proyectos!$C$6:$H$44,6,0)</f>
        <v>O&amp;M</v>
      </c>
      <c r="O36" s="8" t="s">
        <v>25</v>
      </c>
      <c r="P36" s="13" t="s">
        <v>694</v>
      </c>
      <c r="Q36" s="35">
        <v>107200400133</v>
      </c>
      <c r="R36" s="14">
        <v>47365</v>
      </c>
      <c r="S36" s="8" t="s">
        <v>255</v>
      </c>
      <c r="T36" s="31"/>
    </row>
    <row r="37" spans="2:20" ht="14.25" customHeight="1" x14ac:dyDescent="0.25">
      <c r="B37" s="8">
        <v>26</v>
      </c>
      <c r="C37" s="9">
        <v>45812.359390277779</v>
      </c>
      <c r="D37" s="10" t="s">
        <v>444</v>
      </c>
      <c r="E37" s="8" t="s">
        <v>21</v>
      </c>
      <c r="F37" s="8">
        <v>2022</v>
      </c>
      <c r="G37" s="11" t="s">
        <v>595</v>
      </c>
      <c r="H37" s="12" t="s">
        <v>445</v>
      </c>
      <c r="I37" s="8" t="s">
        <v>23</v>
      </c>
      <c r="J37" s="12" t="s">
        <v>319</v>
      </c>
      <c r="K37" s="8" t="s">
        <v>33</v>
      </c>
      <c r="L37" s="8" t="s">
        <v>27</v>
      </c>
      <c r="M37" s="8" t="str">
        <f>VLOOKUP(Vehiculos2022[[#This Row],[Proyecto]],[3]Proyectos!$C$6:$H$44,2,0)</f>
        <v>IC-CL-F03-0007</v>
      </c>
      <c r="N37" s="8" t="str">
        <f>VLOOKUP(Vehiculos2022[[#This Row],[Proyecto]],[3]Proyectos!$C$6:$H$44,6,0)</f>
        <v>O&amp;M</v>
      </c>
      <c r="O37" s="8" t="s">
        <v>25</v>
      </c>
      <c r="P37" s="13" t="s">
        <v>823</v>
      </c>
      <c r="Q37" s="35">
        <v>1615197000087</v>
      </c>
      <c r="R37" s="14">
        <v>46328</v>
      </c>
      <c r="S37" s="8" t="s">
        <v>255</v>
      </c>
      <c r="T37" s="31"/>
    </row>
    <row r="38" spans="2:20" x14ac:dyDescent="0.25">
      <c r="B38" s="8">
        <v>27</v>
      </c>
      <c r="C38" s="9">
        <v>45812.359390277779</v>
      </c>
      <c r="D38" s="15" t="s">
        <v>446</v>
      </c>
      <c r="E38" s="8" t="s">
        <v>21</v>
      </c>
      <c r="F38" s="8">
        <v>2022</v>
      </c>
      <c r="G38" s="11" t="s">
        <v>595</v>
      </c>
      <c r="H38" s="8" t="s">
        <v>587</v>
      </c>
      <c r="I38" s="8" t="s">
        <v>23</v>
      </c>
      <c r="J38" s="12" t="s">
        <v>35</v>
      </c>
      <c r="K38" s="8" t="s">
        <v>28</v>
      </c>
      <c r="L38" s="8" t="s">
        <v>37</v>
      </c>
      <c r="M38" s="8" t="str">
        <f>VLOOKUP(Vehiculos2022[[#This Row],[Proyecto]],[3]Proyectos!$C$6:$H$44,2,0)</f>
        <v>IC-TG-F04-0015</v>
      </c>
      <c r="N38" s="8" t="str">
        <f>VLOOKUP(Vehiculos2022[[#This Row],[Proyecto]],[3]Proyectos!$C$6:$H$44,6,0)</f>
        <v>Ingenieria</v>
      </c>
      <c r="O38" s="8" t="s">
        <v>270</v>
      </c>
      <c r="P38" s="13" t="s">
        <v>76</v>
      </c>
      <c r="Q38" s="51" t="s">
        <v>337</v>
      </c>
      <c r="R38" s="14">
        <v>45939</v>
      </c>
      <c r="S38" s="8" t="s">
        <v>255</v>
      </c>
      <c r="T38" s="31"/>
    </row>
    <row r="39" spans="2:20" x14ac:dyDescent="0.25">
      <c r="B39" s="8">
        <v>28</v>
      </c>
      <c r="C39" s="9">
        <v>45812.359390277779</v>
      </c>
      <c r="D39" s="10" t="s">
        <v>447</v>
      </c>
      <c r="E39" s="8" t="s">
        <v>26</v>
      </c>
      <c r="F39" s="8">
        <v>2023</v>
      </c>
      <c r="G39" s="11">
        <v>200</v>
      </c>
      <c r="H39" s="32" t="s">
        <v>782</v>
      </c>
      <c r="I39" s="8" t="s">
        <v>23</v>
      </c>
      <c r="J39" s="12" t="s">
        <v>35</v>
      </c>
      <c r="K39" s="8" t="s">
        <v>272</v>
      </c>
      <c r="L39" s="8" t="s">
        <v>237</v>
      </c>
      <c r="M39" s="8" t="str">
        <f>VLOOKUP(Vehiculos2022[[#This Row],[Proyecto]],[3]Proyectos!$C$6:$H$44,2,0)</f>
        <v>ST-TG-V05-0001</v>
      </c>
      <c r="N39" s="8" t="str">
        <f>VLOOKUP(Vehiculos2022[[#This Row],[Proyecto]],[3]Proyectos!$C$6:$H$44,6,0)</f>
        <v>Operaciones Tecnicas</v>
      </c>
      <c r="O39" s="8" t="s">
        <v>637</v>
      </c>
      <c r="P39" s="13" t="s">
        <v>755</v>
      </c>
      <c r="Q39" s="35" t="s">
        <v>737</v>
      </c>
      <c r="R39" s="14" t="s">
        <v>756</v>
      </c>
      <c r="S39" s="8" t="s">
        <v>255</v>
      </c>
      <c r="T39" s="31"/>
    </row>
    <row r="40" spans="2:20" x14ac:dyDescent="0.25">
      <c r="B40" s="8">
        <v>29</v>
      </c>
      <c r="C40" s="9">
        <v>45812.359390277779</v>
      </c>
      <c r="D40" s="15" t="s">
        <v>448</v>
      </c>
      <c r="E40" s="8" t="s">
        <v>26</v>
      </c>
      <c r="F40" s="8">
        <v>2022</v>
      </c>
      <c r="G40" s="11">
        <v>200</v>
      </c>
      <c r="H40" s="12" t="s">
        <v>50</v>
      </c>
      <c r="I40" s="8" t="s">
        <v>23</v>
      </c>
      <c r="J40" s="12" t="s">
        <v>35</v>
      </c>
      <c r="K40" s="8" t="s">
        <v>236</v>
      </c>
      <c r="L40" s="8" t="s">
        <v>783</v>
      </c>
      <c r="M40" s="8" t="str">
        <f>VLOOKUP(Vehiculos2022[[#This Row],[Proyecto]],[3]Proyectos!$C$6:$H$44,2,0)</f>
        <v>ST-TG-V05-0008</v>
      </c>
      <c r="N40" s="8" t="str">
        <f>VLOOKUP(Vehiculos2022[[#This Row],[Proyecto]],[3]Proyectos!$C$6:$H$44,6,0)</f>
        <v>Operaciones Tecnicas</v>
      </c>
      <c r="O40" s="8" t="s">
        <v>527</v>
      </c>
      <c r="P40" s="13" t="s">
        <v>287</v>
      </c>
      <c r="Q40" s="35" t="s">
        <v>283</v>
      </c>
      <c r="R40" s="14">
        <v>46875</v>
      </c>
      <c r="S40" s="8" t="s">
        <v>255</v>
      </c>
      <c r="T40" s="31"/>
    </row>
    <row r="41" spans="2:20" x14ac:dyDescent="0.25">
      <c r="B41" s="8">
        <v>30</v>
      </c>
      <c r="C41" s="9">
        <v>45812.359390277779</v>
      </c>
      <c r="D41" s="33" t="s">
        <v>449</v>
      </c>
      <c r="E41" s="12" t="s">
        <v>26</v>
      </c>
      <c r="F41" s="12">
        <v>2021</v>
      </c>
      <c r="G41" s="11" t="s">
        <v>357</v>
      </c>
      <c r="H41" s="12" t="s">
        <v>52</v>
      </c>
      <c r="I41" s="8" t="s">
        <v>23</v>
      </c>
      <c r="J41" s="12" t="s">
        <v>35</v>
      </c>
      <c r="K41" s="12" t="s">
        <v>28</v>
      </c>
      <c r="L41" s="8" t="s">
        <v>44</v>
      </c>
      <c r="M41" s="8" t="str">
        <f>VLOOKUP(Vehiculos2022[[#This Row],[Proyecto]],[3]Proyectos!$C$6:$H$44,2,0)</f>
        <v>IC-SI-F10-0009</v>
      </c>
      <c r="N41" s="8" t="str">
        <f>VLOOKUP(Vehiculos2022[[#This Row],[Proyecto]],[3]Proyectos!$C$6:$H$44,6,0)</f>
        <v>Proyectos</v>
      </c>
      <c r="O41" s="8" t="s">
        <v>45</v>
      </c>
      <c r="P41" s="27" t="s">
        <v>565</v>
      </c>
      <c r="Q41" s="51" t="s">
        <v>380</v>
      </c>
      <c r="R41" s="16">
        <v>45414</v>
      </c>
      <c r="S41" s="8" t="s">
        <v>255</v>
      </c>
      <c r="T41" s="45"/>
    </row>
    <row r="42" spans="2:20" x14ac:dyDescent="0.25">
      <c r="B42" s="8">
        <v>31</v>
      </c>
      <c r="C42" s="9">
        <v>45812.359390277779</v>
      </c>
      <c r="D42" s="15" t="s">
        <v>450</v>
      </c>
      <c r="E42" s="8" t="s">
        <v>26</v>
      </c>
      <c r="F42" s="8">
        <v>2020</v>
      </c>
      <c r="G42" s="8" t="s">
        <v>357</v>
      </c>
      <c r="H42" s="12" t="s">
        <v>602</v>
      </c>
      <c r="I42" s="8" t="s">
        <v>23</v>
      </c>
      <c r="J42" s="12" t="s">
        <v>35</v>
      </c>
      <c r="K42" s="8" t="s">
        <v>28</v>
      </c>
      <c r="L42" s="8" t="s">
        <v>39</v>
      </c>
      <c r="M42" s="8" t="str">
        <f>VLOOKUP(Vehiculos2022[[#This Row],[Proyecto]],[3]Proyectos!$C$6:$H$44,2,0)</f>
        <v>IC-TG-F04-0017</v>
      </c>
      <c r="N42" s="8" t="str">
        <f>VLOOKUP(Vehiculos2022[[#This Row],[Proyecto]],[3]Proyectos!$C$6:$H$44,6,0)</f>
        <v>Ingenieria</v>
      </c>
      <c r="O42" s="8" t="s">
        <v>663</v>
      </c>
      <c r="P42" s="13" t="s">
        <v>678</v>
      </c>
      <c r="Q42" s="51" t="s">
        <v>51</v>
      </c>
      <c r="R42" s="14">
        <v>45320</v>
      </c>
      <c r="S42" s="8" t="s">
        <v>255</v>
      </c>
      <c r="T42" s="40"/>
    </row>
    <row r="43" spans="2:20" s="2" customFormat="1" x14ac:dyDescent="0.25">
      <c r="B43" s="8">
        <v>32</v>
      </c>
      <c r="C43" s="9">
        <v>45812.359390277779</v>
      </c>
      <c r="D43" s="15" t="s">
        <v>451</v>
      </c>
      <c r="E43" s="8" t="s">
        <v>21</v>
      </c>
      <c r="F43" s="8">
        <v>2023</v>
      </c>
      <c r="G43" s="11" t="s">
        <v>595</v>
      </c>
      <c r="H43" s="8" t="s">
        <v>728</v>
      </c>
      <c r="I43" s="8" t="s">
        <v>23</v>
      </c>
      <c r="J43" s="12" t="s">
        <v>35</v>
      </c>
      <c r="K43" s="8" t="s">
        <v>36</v>
      </c>
      <c r="L43" s="8" t="s">
        <v>29</v>
      </c>
      <c r="M43" s="8" t="str">
        <f>VLOOKUP(Vehiculos2022[[#This Row],[Proyecto]],[3]Proyectos!$C$6:$H$44,2,0)</f>
        <v>IC-TG-F04-0015</v>
      </c>
      <c r="N43" s="8" t="str">
        <f>VLOOKUP(Vehiculos2022[[#This Row],[Proyecto]],[3]Proyectos!$C$6:$H$44,6,0)</f>
        <v>Ingenieria</v>
      </c>
      <c r="O43" s="8" t="s">
        <v>30</v>
      </c>
      <c r="P43" s="13" t="s">
        <v>799</v>
      </c>
      <c r="Q43" s="51" t="s">
        <v>300</v>
      </c>
      <c r="R43" s="14">
        <v>44966</v>
      </c>
      <c r="S43" s="8" t="s">
        <v>254</v>
      </c>
      <c r="T43" s="45" t="s">
        <v>734</v>
      </c>
    </row>
    <row r="44" spans="2:20" s="2" customFormat="1" x14ac:dyDescent="0.25">
      <c r="B44" s="8">
        <v>33</v>
      </c>
      <c r="C44" s="9">
        <v>45812.359390277779</v>
      </c>
      <c r="D44" s="15" t="s">
        <v>452</v>
      </c>
      <c r="E44" s="8" t="s">
        <v>603</v>
      </c>
      <c r="F44" s="8">
        <v>2024</v>
      </c>
      <c r="G44" s="11" t="s">
        <v>604</v>
      </c>
      <c r="H44" s="8" t="s">
        <v>605</v>
      </c>
      <c r="I44" s="8" t="s">
        <v>23</v>
      </c>
      <c r="J44" s="12" t="s">
        <v>35</v>
      </c>
      <c r="K44" s="8" t="s">
        <v>28</v>
      </c>
      <c r="L44" s="8" t="s">
        <v>29</v>
      </c>
      <c r="M44" s="8" t="str">
        <f>VLOOKUP(Vehiculos2022[[#This Row],[Proyecto]],[3]Proyectos!$C$6:$H$44,2,0)</f>
        <v>IC-TG-F04-0015</v>
      </c>
      <c r="N44" s="8" t="str">
        <f>VLOOKUP(Vehiculos2022[[#This Row],[Proyecto]],[3]Proyectos!$C$6:$H$44,6,0)</f>
        <v>Ingenieria</v>
      </c>
      <c r="O44" s="8" t="s">
        <v>30</v>
      </c>
      <c r="P44" s="13" t="s">
        <v>308</v>
      </c>
      <c r="Q44" s="51" t="s">
        <v>307</v>
      </c>
      <c r="R44" s="14">
        <v>45464</v>
      </c>
      <c r="S44" s="8" t="s">
        <v>255</v>
      </c>
      <c r="T44" s="31"/>
    </row>
    <row r="45" spans="2:20" x14ac:dyDescent="0.25">
      <c r="B45" s="8">
        <v>34</v>
      </c>
      <c r="C45" s="9">
        <v>45812.359390277779</v>
      </c>
      <c r="D45" s="33" t="s">
        <v>453</v>
      </c>
      <c r="E45" s="12" t="s">
        <v>351</v>
      </c>
      <c r="F45" s="12">
        <v>2022</v>
      </c>
      <c r="G45" s="11" t="s">
        <v>352</v>
      </c>
      <c r="H45" s="12" t="s">
        <v>824</v>
      </c>
      <c r="I45" s="8" t="s">
        <v>23</v>
      </c>
      <c r="J45" s="12" t="s">
        <v>35</v>
      </c>
      <c r="K45" s="12" t="s">
        <v>24</v>
      </c>
      <c r="L45" s="8" t="s">
        <v>362</v>
      </c>
      <c r="M45" s="8" t="str">
        <f>VLOOKUP(Vehiculos2022[[#This Row],[Proyecto]],[3]Proyectos!$C$6:$H$44,2,0)</f>
        <v>IC-CL-F03-0007</v>
      </c>
      <c r="N45" s="8" t="str">
        <f>VLOOKUP(Vehiculos2022[[#This Row],[Proyecto]],[3]Proyectos!$C$6:$H$44,6,0)</f>
        <v>O&amp;M</v>
      </c>
      <c r="O45" s="8" t="s">
        <v>25</v>
      </c>
      <c r="P45" s="27" t="s">
        <v>228</v>
      </c>
      <c r="Q45" s="35">
        <v>501198307961</v>
      </c>
      <c r="R45" s="16">
        <v>46410</v>
      </c>
      <c r="S45" s="8" t="s">
        <v>255</v>
      </c>
      <c r="T45" s="45"/>
    </row>
    <row r="46" spans="2:20" x14ac:dyDescent="0.25">
      <c r="B46" s="8">
        <v>35</v>
      </c>
      <c r="C46" s="9">
        <v>45812.359390277779</v>
      </c>
      <c r="D46" s="15" t="s">
        <v>454</v>
      </c>
      <c r="E46" s="8" t="s">
        <v>351</v>
      </c>
      <c r="F46" s="8">
        <v>2022</v>
      </c>
      <c r="G46" s="11" t="s">
        <v>352</v>
      </c>
      <c r="H46" s="8" t="s">
        <v>800</v>
      </c>
      <c r="I46" s="8" t="s">
        <v>23</v>
      </c>
      <c r="J46" s="12" t="s">
        <v>35</v>
      </c>
      <c r="K46" s="8" t="s">
        <v>801</v>
      </c>
      <c r="L46" s="8" t="s">
        <v>37</v>
      </c>
      <c r="M46" s="8" t="str">
        <f>VLOOKUP(Vehiculos2022[[#This Row],[Proyecto]],[3]Proyectos!$C$6:$H$44,2,0)</f>
        <v>IC-TG-F04-0015</v>
      </c>
      <c r="N46" s="8" t="str">
        <f>VLOOKUP(Vehiculos2022[[#This Row],[Proyecto]],[3]Proyectos!$C$6:$H$44,6,0)</f>
        <v>Ingenieria</v>
      </c>
      <c r="O46" s="8" t="s">
        <v>270</v>
      </c>
      <c r="P46" s="13" t="s">
        <v>506</v>
      </c>
      <c r="Q46" s="51" t="s">
        <v>209</v>
      </c>
      <c r="R46" s="14">
        <v>45130</v>
      </c>
      <c r="S46" s="8" t="s">
        <v>255</v>
      </c>
      <c r="T46" s="31"/>
    </row>
    <row r="47" spans="2:20" x14ac:dyDescent="0.25">
      <c r="B47" s="8">
        <v>36</v>
      </c>
      <c r="C47" s="9">
        <v>45812.359390277779</v>
      </c>
      <c r="D47" s="33" t="s">
        <v>455</v>
      </c>
      <c r="E47" s="12" t="s">
        <v>21</v>
      </c>
      <c r="F47" s="12">
        <v>2023</v>
      </c>
      <c r="G47" s="11" t="s">
        <v>595</v>
      </c>
      <c r="H47" s="12" t="s">
        <v>607</v>
      </c>
      <c r="I47" s="8" t="s">
        <v>23</v>
      </c>
      <c r="J47" s="12" t="s">
        <v>35</v>
      </c>
      <c r="K47" s="12" t="s">
        <v>24</v>
      </c>
      <c r="L47" s="8" t="s">
        <v>362</v>
      </c>
      <c r="M47" s="8" t="str">
        <f>VLOOKUP(Vehiculos2022[[#This Row],[Proyecto]],[3]Proyectos!$C$6:$H$44,2,0)</f>
        <v>IC-CL-F03-0007</v>
      </c>
      <c r="N47" s="8" t="str">
        <f>VLOOKUP(Vehiculos2022[[#This Row],[Proyecto]],[3]Proyectos!$C$6:$H$44,6,0)</f>
        <v>O&amp;M</v>
      </c>
      <c r="O47" s="8" t="s">
        <v>25</v>
      </c>
      <c r="P47" s="27" t="s">
        <v>342</v>
      </c>
      <c r="Q47" s="35">
        <v>501198800291</v>
      </c>
      <c r="R47" s="16">
        <v>46336</v>
      </c>
      <c r="S47" s="8" t="s">
        <v>255</v>
      </c>
      <c r="T47" s="45"/>
    </row>
    <row r="48" spans="2:20" x14ac:dyDescent="0.25">
      <c r="B48" s="8">
        <v>37</v>
      </c>
      <c r="C48" s="9">
        <v>45812.359390277779</v>
      </c>
      <c r="D48" s="15" t="s">
        <v>456</v>
      </c>
      <c r="E48" s="8" t="s">
        <v>21</v>
      </c>
      <c r="F48" s="8">
        <v>2023</v>
      </c>
      <c r="G48" s="11" t="s">
        <v>595</v>
      </c>
      <c r="H48" s="8" t="s">
        <v>404</v>
      </c>
      <c r="I48" s="8" t="s">
        <v>23</v>
      </c>
      <c r="J48" s="12" t="s">
        <v>35</v>
      </c>
      <c r="K48" s="8" t="s">
        <v>232</v>
      </c>
      <c r="L48" s="8" t="s">
        <v>29</v>
      </c>
      <c r="M48" s="8" t="str">
        <f>VLOOKUP(Vehiculos2022[[#This Row],[Proyecto]],[3]Proyectos!$C$6:$H$44,2,0)</f>
        <v>IC-TG-F04-0015</v>
      </c>
      <c r="N48" s="8" t="str">
        <f>VLOOKUP(Vehiculos2022[[#This Row],[Proyecto]],[3]Proyectos!$C$6:$H$44,6,0)</f>
        <v>Ingenieria</v>
      </c>
      <c r="O48" s="8" t="s">
        <v>30</v>
      </c>
      <c r="P48" s="13" t="s">
        <v>457</v>
      </c>
      <c r="Q48" s="51" t="s">
        <v>275</v>
      </c>
      <c r="R48" s="14">
        <v>45577</v>
      </c>
      <c r="S48" s="8" t="s">
        <v>255</v>
      </c>
      <c r="T48" s="31"/>
    </row>
    <row r="49" spans="2:20" x14ac:dyDescent="0.25">
      <c r="B49" s="8">
        <v>38</v>
      </c>
      <c r="C49" s="9">
        <v>45812.359390277779</v>
      </c>
      <c r="D49" s="18" t="s">
        <v>458</v>
      </c>
      <c r="E49" s="8" t="s">
        <v>26</v>
      </c>
      <c r="F49" s="8">
        <v>2021</v>
      </c>
      <c r="G49" s="11" t="s">
        <v>357</v>
      </c>
      <c r="H49" s="12" t="s">
        <v>55</v>
      </c>
      <c r="I49" s="8" t="s">
        <v>23</v>
      </c>
      <c r="J49" s="12" t="s">
        <v>35</v>
      </c>
      <c r="K49" s="8" t="s">
        <v>28</v>
      </c>
      <c r="L49" s="8" t="s">
        <v>783</v>
      </c>
      <c r="M49" s="8" t="str">
        <f>VLOOKUP(Vehiculos2022[[#This Row],[Proyecto]],[3]Proyectos!$C$6:$H$44,2,0)</f>
        <v>ST-TG-V05-0008</v>
      </c>
      <c r="N49" s="8" t="str">
        <f>VLOOKUP(Vehiculos2022[[#This Row],[Proyecto]],[3]Proyectos!$C$6:$H$44,6,0)</f>
        <v>Operaciones Tecnicas</v>
      </c>
      <c r="O49" s="8" t="s">
        <v>527</v>
      </c>
      <c r="P49" s="27" t="s">
        <v>757</v>
      </c>
      <c r="Q49" s="49" t="s">
        <v>758</v>
      </c>
      <c r="R49" s="16">
        <v>45929</v>
      </c>
      <c r="S49" s="8" t="s">
        <v>255</v>
      </c>
      <c r="T49" s="31"/>
    </row>
    <row r="50" spans="2:20" x14ac:dyDescent="0.25">
      <c r="B50" s="8">
        <v>39</v>
      </c>
      <c r="C50" s="9">
        <v>45812.359390277779</v>
      </c>
      <c r="D50" s="10" t="s">
        <v>459</v>
      </c>
      <c r="E50" s="8" t="s">
        <v>351</v>
      </c>
      <c r="F50" s="8">
        <v>2023</v>
      </c>
      <c r="G50" s="11" t="s">
        <v>352</v>
      </c>
      <c r="H50" s="12" t="s">
        <v>664</v>
      </c>
      <c r="I50" s="8" t="s">
        <v>23</v>
      </c>
      <c r="J50" s="12" t="s">
        <v>35</v>
      </c>
      <c r="K50" s="8" t="s">
        <v>24</v>
      </c>
      <c r="L50" s="8" t="s">
        <v>27</v>
      </c>
      <c r="M50" s="8" t="str">
        <f>VLOOKUP(Vehiculos2022[[#This Row],[Proyecto]],[3]Proyectos!$C$6:$H$44,2,0)</f>
        <v>IC-CL-F03-0007</v>
      </c>
      <c r="N50" s="8" t="str">
        <f>VLOOKUP(Vehiculos2022[[#This Row],[Proyecto]],[3]Proyectos!$C$6:$H$44,6,0)</f>
        <v>O&amp;M</v>
      </c>
      <c r="O50" s="8" t="s">
        <v>25</v>
      </c>
      <c r="P50" s="13" t="s">
        <v>566</v>
      </c>
      <c r="Q50" s="35">
        <v>501199103591</v>
      </c>
      <c r="R50" s="14">
        <v>46699</v>
      </c>
      <c r="S50" s="8" t="s">
        <v>255</v>
      </c>
      <c r="T50" s="31"/>
    </row>
    <row r="51" spans="2:20" x14ac:dyDescent="0.25">
      <c r="B51" s="8">
        <v>40</v>
      </c>
      <c r="C51" s="9">
        <v>45812.359390277779</v>
      </c>
      <c r="D51" s="15" t="s">
        <v>460</v>
      </c>
      <c r="E51" s="8" t="s">
        <v>21</v>
      </c>
      <c r="F51" s="8">
        <v>2024</v>
      </c>
      <c r="G51" s="11" t="s">
        <v>595</v>
      </c>
      <c r="H51" s="8" t="s">
        <v>665</v>
      </c>
      <c r="I51" s="8" t="s">
        <v>23</v>
      </c>
      <c r="J51" s="12" t="s">
        <v>35</v>
      </c>
      <c r="K51" s="8" t="s">
        <v>28</v>
      </c>
      <c r="L51" s="8" t="s">
        <v>29</v>
      </c>
      <c r="M51" s="8" t="str">
        <f>VLOOKUP(Vehiculos2022[[#This Row],[Proyecto]],[3]Proyectos!$C$6:$H$44,2,0)</f>
        <v>IC-TG-F04-0015</v>
      </c>
      <c r="N51" s="8" t="str">
        <f>VLOOKUP(Vehiculos2022[[#This Row],[Proyecto]],[3]Proyectos!$C$6:$H$44,6,0)</f>
        <v>Ingenieria</v>
      </c>
      <c r="O51" s="8" t="s">
        <v>30</v>
      </c>
      <c r="P51" s="13" t="s">
        <v>113</v>
      </c>
      <c r="Q51" s="51" t="s">
        <v>248</v>
      </c>
      <c r="R51" s="14">
        <v>45149</v>
      </c>
      <c r="S51" s="8" t="s">
        <v>254</v>
      </c>
      <c r="T51" s="45" t="s">
        <v>734</v>
      </c>
    </row>
    <row r="52" spans="2:20" x14ac:dyDescent="0.25">
      <c r="B52" s="8">
        <v>41</v>
      </c>
      <c r="C52" s="9">
        <v>45812.359390277779</v>
      </c>
      <c r="D52" s="15" t="s">
        <v>461</v>
      </c>
      <c r="E52" s="8" t="s">
        <v>26</v>
      </c>
      <c r="F52" s="8">
        <v>2020</v>
      </c>
      <c r="G52" s="11" t="s">
        <v>357</v>
      </c>
      <c r="H52" s="12" t="s">
        <v>713</v>
      </c>
      <c r="I52" s="8" t="s">
        <v>23</v>
      </c>
      <c r="J52" s="12" t="s">
        <v>319</v>
      </c>
      <c r="K52" s="8" t="s">
        <v>24</v>
      </c>
      <c r="L52" s="8" t="s">
        <v>27</v>
      </c>
      <c r="M52" s="8" t="str">
        <f>VLOOKUP(Vehiculos2022[[#This Row],[Proyecto]],[3]Proyectos!$C$6:$H$44,2,0)</f>
        <v>IC-CL-F03-0007</v>
      </c>
      <c r="N52" s="8" t="str">
        <f>VLOOKUP(Vehiculos2022[[#This Row],[Proyecto]],[3]Proyectos!$C$6:$H$44,6,0)</f>
        <v>O&amp;M</v>
      </c>
      <c r="O52" s="8" t="s">
        <v>25</v>
      </c>
      <c r="P52" s="13" t="s">
        <v>666</v>
      </c>
      <c r="Q52" s="35" t="s">
        <v>667</v>
      </c>
      <c r="R52" s="14">
        <v>47054</v>
      </c>
      <c r="S52" s="8" t="s">
        <v>255</v>
      </c>
      <c r="T52" s="31"/>
    </row>
    <row r="53" spans="2:20" ht="15" customHeight="1" x14ac:dyDescent="0.25">
      <c r="B53" s="8">
        <v>42</v>
      </c>
      <c r="C53" s="9">
        <v>45812.359390277779</v>
      </c>
      <c r="D53" s="15" t="s">
        <v>462</v>
      </c>
      <c r="E53" s="8" t="s">
        <v>21</v>
      </c>
      <c r="F53" s="8">
        <v>2021</v>
      </c>
      <c r="G53" s="11" t="s">
        <v>595</v>
      </c>
      <c r="H53" s="8" t="s">
        <v>58</v>
      </c>
      <c r="I53" s="8" t="s">
        <v>23</v>
      </c>
      <c r="J53" s="12" t="s">
        <v>35</v>
      </c>
      <c r="K53" s="8" t="s">
        <v>28</v>
      </c>
      <c r="L53" s="8" t="s">
        <v>29</v>
      </c>
      <c r="M53" s="8" t="str">
        <f>VLOOKUP(Vehiculos2022[[#This Row],[Proyecto]],[3]Proyectos!$C$6:$H$44,2,0)</f>
        <v>IC-TG-F04-0015</v>
      </c>
      <c r="N53" s="8" t="str">
        <f>VLOOKUP(Vehiculos2022[[#This Row],[Proyecto]],[3]Proyectos!$C$6:$H$44,6,0)</f>
        <v>Ingenieria</v>
      </c>
      <c r="O53" s="8" t="s">
        <v>30</v>
      </c>
      <c r="P53" s="13" t="s">
        <v>759</v>
      </c>
      <c r="Q53" s="51" t="s">
        <v>311</v>
      </c>
      <c r="R53" s="14">
        <v>45901</v>
      </c>
      <c r="S53" s="8" t="s">
        <v>254</v>
      </c>
      <c r="T53" s="45" t="s">
        <v>734</v>
      </c>
    </row>
    <row r="54" spans="2:20" x14ac:dyDescent="0.25">
      <c r="B54" s="8">
        <v>43</v>
      </c>
      <c r="C54" s="9">
        <v>45812.359390277779</v>
      </c>
      <c r="D54" s="33" t="s">
        <v>463</v>
      </c>
      <c r="E54" s="12" t="s">
        <v>21</v>
      </c>
      <c r="F54" s="12">
        <v>2018</v>
      </c>
      <c r="G54" s="11" t="s">
        <v>595</v>
      </c>
      <c r="H54" s="12" t="s">
        <v>312</v>
      </c>
      <c r="I54" s="8" t="s">
        <v>23</v>
      </c>
      <c r="J54" s="12" t="s">
        <v>608</v>
      </c>
      <c r="K54" s="12" t="s">
        <v>589</v>
      </c>
      <c r="L54" s="8" t="s">
        <v>237</v>
      </c>
      <c r="M54" s="8" t="str">
        <f>VLOOKUP(Vehiculos2022[[#This Row],[Proyecto]],[3]Proyectos!$C$6:$H$44,2,0)</f>
        <v>ST-TG-V05-0001</v>
      </c>
      <c r="N54" s="8" t="str">
        <f>VLOOKUP(Vehiculos2022[[#This Row],[Proyecto]],[3]Proyectos!$C$6:$H$44,6,0)</f>
        <v>Operaciones Tecnicas</v>
      </c>
      <c r="O54" s="8" t="s">
        <v>637</v>
      </c>
      <c r="P54" s="27" t="s">
        <v>760</v>
      </c>
      <c r="Q54" s="35" t="s">
        <v>54</v>
      </c>
      <c r="R54" s="16" t="s">
        <v>738</v>
      </c>
      <c r="S54" s="8" t="s">
        <v>255</v>
      </c>
      <c r="T54" s="45"/>
    </row>
    <row r="55" spans="2:20" x14ac:dyDescent="0.25">
      <c r="B55" s="8">
        <v>44</v>
      </c>
      <c r="C55" s="9">
        <v>45812.359390277779</v>
      </c>
      <c r="D55" s="33" t="s">
        <v>464</v>
      </c>
      <c r="E55" s="8" t="s">
        <v>26</v>
      </c>
      <c r="F55" s="8">
        <v>2022</v>
      </c>
      <c r="G55" s="11" t="s">
        <v>357</v>
      </c>
      <c r="H55" s="12" t="s">
        <v>354</v>
      </c>
      <c r="I55" s="8" t="s">
        <v>23</v>
      </c>
      <c r="J55" s="12" t="s">
        <v>319</v>
      </c>
      <c r="K55" s="8" t="s">
        <v>56</v>
      </c>
      <c r="L55" s="8" t="s">
        <v>57</v>
      </c>
      <c r="M55" s="8" t="str">
        <f>VLOOKUP(Vehiculos2022[[#This Row],[Proyecto]],[3]Proyectos!$C$6:$H$44,2,0)</f>
        <v>IC-TG-F09-0019</v>
      </c>
      <c r="N55" s="8" t="str">
        <f>VLOOKUP(Vehiculos2022[[#This Row],[Proyecto]],[3]Proyectos!$C$6:$H$44,6,0)</f>
        <v>RF y Optimizacion</v>
      </c>
      <c r="O55" s="8" t="s">
        <v>242</v>
      </c>
      <c r="P55" s="13" t="s">
        <v>567</v>
      </c>
      <c r="Q55" s="51" t="s">
        <v>568</v>
      </c>
      <c r="R55" s="14">
        <v>45292</v>
      </c>
      <c r="S55" s="8" t="s">
        <v>255</v>
      </c>
      <c r="T55" s="31"/>
    </row>
    <row r="56" spans="2:20" x14ac:dyDescent="0.25">
      <c r="B56" s="8">
        <v>45</v>
      </c>
      <c r="C56" s="9">
        <v>45812.359390277779</v>
      </c>
      <c r="D56" s="15" t="s">
        <v>465</v>
      </c>
      <c r="E56" s="8" t="s">
        <v>351</v>
      </c>
      <c r="F56" s="8">
        <v>2022</v>
      </c>
      <c r="G56" s="11" t="s">
        <v>352</v>
      </c>
      <c r="H56" s="8" t="s">
        <v>355</v>
      </c>
      <c r="I56" s="8" t="s">
        <v>23</v>
      </c>
      <c r="J56" s="12" t="s">
        <v>319</v>
      </c>
      <c r="K56" s="8" t="s">
        <v>801</v>
      </c>
      <c r="L56" s="8" t="s">
        <v>29</v>
      </c>
      <c r="M56" s="8" t="str">
        <f>VLOOKUP(Vehiculos2022[[#This Row],[Proyecto]],[3]Proyectos!$C$6:$H$44,2,0)</f>
        <v>IC-TG-F04-0015</v>
      </c>
      <c r="N56" s="8" t="str">
        <f>VLOOKUP(Vehiculos2022[[#This Row],[Proyecto]],[3]Proyectos!$C$6:$H$44,6,0)</f>
        <v>Ingenieria</v>
      </c>
      <c r="O56" s="8" t="s">
        <v>30</v>
      </c>
      <c r="P56" s="13" t="s">
        <v>594</v>
      </c>
      <c r="Q56" s="51" t="s">
        <v>309</v>
      </c>
      <c r="R56" s="14">
        <v>45581</v>
      </c>
      <c r="S56" s="8" t="s">
        <v>255</v>
      </c>
      <c r="T56" s="31"/>
    </row>
    <row r="57" spans="2:20" ht="14.25" customHeight="1" x14ac:dyDescent="0.25">
      <c r="B57" s="8">
        <v>46</v>
      </c>
      <c r="C57" s="9">
        <v>45812.359390277779</v>
      </c>
      <c r="D57" s="10" t="s">
        <v>466</v>
      </c>
      <c r="E57" s="8" t="s">
        <v>26</v>
      </c>
      <c r="F57" s="8">
        <v>2020</v>
      </c>
      <c r="G57" s="11" t="s">
        <v>357</v>
      </c>
      <c r="H57" s="12" t="s">
        <v>597</v>
      </c>
      <c r="I57" s="8" t="s">
        <v>23</v>
      </c>
      <c r="J57" s="12" t="s">
        <v>281</v>
      </c>
      <c r="K57" s="8" t="s">
        <v>28</v>
      </c>
      <c r="L57" s="8" t="s">
        <v>44</v>
      </c>
      <c r="M57" s="8" t="str">
        <f>VLOOKUP(Vehiculos2022[[#This Row],[Proyecto]],[3]Proyectos!$C$6:$H$44,2,0)</f>
        <v>IC-SI-F10-0009</v>
      </c>
      <c r="N57" s="8" t="str">
        <f>VLOOKUP(Vehiculos2022[[#This Row],[Proyecto]],[3]Proyectos!$C$6:$H$44,6,0)</f>
        <v>Proyectos</v>
      </c>
      <c r="O57" s="8" t="s">
        <v>45</v>
      </c>
      <c r="P57" s="13" t="s">
        <v>45</v>
      </c>
      <c r="Q57" s="51" t="s">
        <v>363</v>
      </c>
      <c r="R57" s="14">
        <v>47029</v>
      </c>
      <c r="S57" s="8" t="s">
        <v>255</v>
      </c>
      <c r="T57" s="31"/>
    </row>
    <row r="58" spans="2:20" x14ac:dyDescent="0.25">
      <c r="B58" s="8">
        <v>47</v>
      </c>
      <c r="C58" s="9">
        <v>45812.359390277779</v>
      </c>
      <c r="D58" s="10" t="s">
        <v>467</v>
      </c>
      <c r="E58" s="8" t="s">
        <v>21</v>
      </c>
      <c r="F58" s="8">
        <v>2019</v>
      </c>
      <c r="G58" s="11" t="s">
        <v>595</v>
      </c>
      <c r="H58" s="12" t="s">
        <v>290</v>
      </c>
      <c r="I58" s="8" t="s">
        <v>23</v>
      </c>
      <c r="J58" s="12" t="s">
        <v>281</v>
      </c>
      <c r="K58" s="8" t="s">
        <v>24</v>
      </c>
      <c r="L58" s="8" t="s">
        <v>27</v>
      </c>
      <c r="M58" s="8" t="str">
        <f>VLOOKUP(Vehiculos2022[[#This Row],[Proyecto]],[3]Proyectos!$C$6:$H$44,2,0)</f>
        <v>IC-CL-F03-0007</v>
      </c>
      <c r="N58" s="8" t="str">
        <f>VLOOKUP(Vehiculos2022[[#This Row],[Proyecto]],[3]Proyectos!$C$6:$H$44,6,0)</f>
        <v>O&amp;M</v>
      </c>
      <c r="O58" s="8" t="s">
        <v>25</v>
      </c>
      <c r="P58" s="13" t="s">
        <v>695</v>
      </c>
      <c r="Q58" s="35">
        <v>502200300725</v>
      </c>
      <c r="R58" s="14">
        <v>47496</v>
      </c>
      <c r="S58" s="8" t="s">
        <v>255</v>
      </c>
      <c r="T58" s="31"/>
    </row>
    <row r="59" spans="2:20" ht="13.5" customHeight="1" x14ac:dyDescent="0.25">
      <c r="B59" s="8">
        <v>48</v>
      </c>
      <c r="C59" s="9">
        <v>45812.359390277779</v>
      </c>
      <c r="D59" s="15" t="s">
        <v>468</v>
      </c>
      <c r="E59" s="8" t="s">
        <v>21</v>
      </c>
      <c r="F59" s="8">
        <v>2019</v>
      </c>
      <c r="G59" s="8" t="s">
        <v>595</v>
      </c>
      <c r="H59" s="12" t="s">
        <v>269</v>
      </c>
      <c r="I59" s="8" t="s">
        <v>23</v>
      </c>
      <c r="J59" s="12" t="s">
        <v>281</v>
      </c>
      <c r="K59" s="8" t="s">
        <v>822</v>
      </c>
      <c r="L59" s="8" t="s">
        <v>257</v>
      </c>
      <c r="M59" s="8" t="str">
        <f>VLOOKUP(Vehiculos2022[[#This Row],[Proyecto]],[3]Proyectos!$C$6:$H$44,2,0)</f>
        <v>IC-TG-F13-0016</v>
      </c>
      <c r="N59" s="8" t="str">
        <f>VLOOKUP(Vehiculos2022[[#This Row],[Proyecto]],[3]Proyectos!$C$6:$H$44,6,0)</f>
        <v xml:space="preserve">Mantenimiento Técnico </v>
      </c>
      <c r="O59" s="8" t="s">
        <v>258</v>
      </c>
      <c r="P59" s="13" t="s">
        <v>569</v>
      </c>
      <c r="Q59" s="35" t="s">
        <v>570</v>
      </c>
      <c r="R59" s="14">
        <v>46688</v>
      </c>
      <c r="S59" s="8" t="s">
        <v>255</v>
      </c>
      <c r="T59" s="31"/>
    </row>
    <row r="60" spans="2:20" x14ac:dyDescent="0.25">
      <c r="B60" s="8">
        <v>49</v>
      </c>
      <c r="C60" s="9">
        <v>45812.359390277779</v>
      </c>
      <c r="D60" s="15" t="s">
        <v>469</v>
      </c>
      <c r="E60" s="8" t="s">
        <v>26</v>
      </c>
      <c r="F60" s="8">
        <v>2020</v>
      </c>
      <c r="G60" s="11">
        <v>200</v>
      </c>
      <c r="H60" s="12" t="s">
        <v>609</v>
      </c>
      <c r="I60" s="8" t="s">
        <v>23</v>
      </c>
      <c r="J60" s="12" t="s">
        <v>281</v>
      </c>
      <c r="K60" s="8" t="s">
        <v>822</v>
      </c>
      <c r="L60" s="8" t="s">
        <v>257</v>
      </c>
      <c r="M60" s="8" t="str">
        <f>VLOOKUP(Vehiculos2022[[#This Row],[Proyecto]],[3]Proyectos!$C$6:$H$44,2,0)</f>
        <v>IC-TG-F13-0016</v>
      </c>
      <c r="N60" s="8" t="str">
        <f>VLOOKUP(Vehiculos2022[[#This Row],[Proyecto]],[3]Proyectos!$C$6:$H$44,6,0)</f>
        <v xml:space="preserve">Mantenimiento Técnico </v>
      </c>
      <c r="O60" s="8" t="s">
        <v>258</v>
      </c>
      <c r="P60" s="13" t="s">
        <v>381</v>
      </c>
      <c r="Q60" s="35" t="s">
        <v>382</v>
      </c>
      <c r="R60" s="14">
        <v>46351</v>
      </c>
      <c r="S60" s="8" t="s">
        <v>255</v>
      </c>
      <c r="T60" s="31"/>
    </row>
    <row r="61" spans="2:20" x14ac:dyDescent="0.25">
      <c r="B61" s="8">
        <v>50</v>
      </c>
      <c r="C61" s="9">
        <v>45812.359390277779</v>
      </c>
      <c r="D61" s="33" t="s">
        <v>470</v>
      </c>
      <c r="E61" s="12" t="s">
        <v>26</v>
      </c>
      <c r="F61" s="12">
        <v>2020</v>
      </c>
      <c r="G61" s="11" t="s">
        <v>357</v>
      </c>
      <c r="H61" s="12" t="s">
        <v>543</v>
      </c>
      <c r="I61" s="8" t="s">
        <v>23</v>
      </c>
      <c r="J61" s="12" t="s">
        <v>281</v>
      </c>
      <c r="K61" s="12" t="s">
        <v>24</v>
      </c>
      <c r="L61" s="8" t="s">
        <v>27</v>
      </c>
      <c r="M61" s="8" t="str">
        <f>VLOOKUP(Vehiculos2022[[#This Row],[Proyecto]],[3]Proyectos!$C$6:$H$44,2,0)</f>
        <v>IC-CL-F03-0007</v>
      </c>
      <c r="N61" s="8" t="str">
        <f>VLOOKUP(Vehiculos2022[[#This Row],[Proyecto]],[3]Proyectos!$C$6:$H$44,6,0)</f>
        <v>O&amp;M</v>
      </c>
      <c r="O61" s="8" t="s">
        <v>25</v>
      </c>
      <c r="P61" s="27" t="s">
        <v>705</v>
      </c>
      <c r="Q61" s="35">
        <v>1804199501295</v>
      </c>
      <c r="R61" s="16">
        <v>46510</v>
      </c>
      <c r="S61" s="8" t="s">
        <v>255</v>
      </c>
      <c r="T61" s="45"/>
    </row>
    <row r="62" spans="2:20" x14ac:dyDescent="0.25">
      <c r="B62" s="8">
        <v>51</v>
      </c>
      <c r="C62" s="9">
        <v>45812.359390277779</v>
      </c>
      <c r="D62" s="15" t="s">
        <v>471</v>
      </c>
      <c r="E62" s="8" t="s">
        <v>26</v>
      </c>
      <c r="F62" s="8">
        <v>2021</v>
      </c>
      <c r="G62" s="11" t="s">
        <v>357</v>
      </c>
      <c r="H62" s="8" t="s">
        <v>518</v>
      </c>
      <c r="I62" s="8" t="s">
        <v>23</v>
      </c>
      <c r="J62" s="12" t="s">
        <v>281</v>
      </c>
      <c r="K62" s="8" t="s">
        <v>28</v>
      </c>
      <c r="L62" s="8" t="s">
        <v>385</v>
      </c>
      <c r="M62" s="8" t="str">
        <f>VLOOKUP(Vehiculos2022[[#This Row],[Proyecto]],[3]Proyectos!$C$6:$H$44,2,0)</f>
        <v>ST-TG-V05-0009</v>
      </c>
      <c r="N62" s="8" t="str">
        <f>VLOOKUP(Vehiculos2022[[#This Row],[Proyecto]],[3]Proyectos!$C$6:$H$44,6,0)</f>
        <v>Operaciones Tecnicas</v>
      </c>
      <c r="O62" s="8" t="s">
        <v>527</v>
      </c>
      <c r="P62" s="13" t="s">
        <v>252</v>
      </c>
      <c r="Q62" s="35" t="s">
        <v>240</v>
      </c>
      <c r="R62" s="14"/>
      <c r="S62" s="8" t="s">
        <v>254</v>
      </c>
      <c r="T62" s="45" t="s">
        <v>734</v>
      </c>
    </row>
    <row r="63" spans="2:20" x14ac:dyDescent="0.25">
      <c r="B63" s="8">
        <v>52</v>
      </c>
      <c r="C63" s="9">
        <v>45812.359390277779</v>
      </c>
      <c r="D63" s="10" t="s">
        <v>472</v>
      </c>
      <c r="E63" s="8" t="s">
        <v>26</v>
      </c>
      <c r="F63" s="8">
        <v>2019</v>
      </c>
      <c r="G63" s="11" t="s">
        <v>357</v>
      </c>
      <c r="H63" s="32" t="s">
        <v>291</v>
      </c>
      <c r="I63" s="8" t="s">
        <v>23</v>
      </c>
      <c r="J63" s="12" t="s">
        <v>281</v>
      </c>
      <c r="K63" s="8" t="s">
        <v>785</v>
      </c>
      <c r="L63" s="8" t="s">
        <v>257</v>
      </c>
      <c r="M63" s="8" t="str">
        <f>VLOOKUP(Vehiculos2022[[#This Row],[Proyecto]],[3]Proyectos!$C$6:$H$44,2,0)</f>
        <v>IC-TG-F13-0016</v>
      </c>
      <c r="N63" s="8" t="str">
        <f>VLOOKUP(Vehiculos2022[[#This Row],[Proyecto]],[3]Proyectos!$C$6:$H$44,6,0)</f>
        <v xml:space="preserve">Mantenimiento Técnico </v>
      </c>
      <c r="O63" s="8" t="s">
        <v>258</v>
      </c>
      <c r="P63" s="13" t="s">
        <v>685</v>
      </c>
      <c r="Q63" s="35" t="s">
        <v>686</v>
      </c>
      <c r="R63" s="14">
        <v>47327</v>
      </c>
      <c r="S63" s="8" t="s">
        <v>255</v>
      </c>
      <c r="T63" s="31"/>
    </row>
    <row r="64" spans="2:20" x14ac:dyDescent="0.25">
      <c r="B64" s="8">
        <v>53</v>
      </c>
      <c r="C64" s="9">
        <v>45812.359390277779</v>
      </c>
      <c r="D64" s="15" t="s">
        <v>473</v>
      </c>
      <c r="E64" s="8" t="s">
        <v>26</v>
      </c>
      <c r="F64" s="8">
        <v>2021</v>
      </c>
      <c r="G64" s="11" t="s">
        <v>357</v>
      </c>
      <c r="H64" s="12" t="s">
        <v>610</v>
      </c>
      <c r="I64" s="8" t="s">
        <v>23</v>
      </c>
      <c r="J64" s="12" t="s">
        <v>281</v>
      </c>
      <c r="K64" s="8" t="s">
        <v>822</v>
      </c>
      <c r="L64" s="8" t="s">
        <v>257</v>
      </c>
      <c r="M64" s="8" t="str">
        <f>VLOOKUP(Vehiculos2022[[#This Row],[Proyecto]],[3]Proyectos!$C$6:$H$44,2,0)</f>
        <v>IC-TG-F13-0016</v>
      </c>
      <c r="N64" s="8" t="str">
        <f>VLOOKUP(Vehiculos2022[[#This Row],[Proyecto]],[3]Proyectos!$C$6:$H$44,6,0)</f>
        <v xml:space="preserve">Mantenimiento Técnico </v>
      </c>
      <c r="O64" s="8" t="s">
        <v>258</v>
      </c>
      <c r="P64" s="13" t="s">
        <v>315</v>
      </c>
      <c r="Q64" s="35" t="s">
        <v>316</v>
      </c>
      <c r="R64" s="14">
        <v>45952</v>
      </c>
      <c r="S64" s="8" t="s">
        <v>255</v>
      </c>
      <c r="T64" s="31"/>
    </row>
    <row r="65" spans="2:20" x14ac:dyDescent="0.25">
      <c r="B65" s="8">
        <v>54</v>
      </c>
      <c r="C65" s="9">
        <v>45812.359390277779</v>
      </c>
      <c r="D65" s="15" t="s">
        <v>474</v>
      </c>
      <c r="E65" s="8" t="s">
        <v>761</v>
      </c>
      <c r="F65" s="8">
        <v>2023</v>
      </c>
      <c r="G65" s="8" t="s">
        <v>762</v>
      </c>
      <c r="H65" s="32" t="s">
        <v>763</v>
      </c>
      <c r="I65" s="8" t="s">
        <v>23</v>
      </c>
      <c r="J65" s="12" t="s">
        <v>281</v>
      </c>
      <c r="K65" s="8" t="s">
        <v>802</v>
      </c>
      <c r="L65" s="8" t="s">
        <v>257</v>
      </c>
      <c r="M65" s="8" t="str">
        <f>VLOOKUP(Vehiculos2022[[#This Row],[Proyecto]],[3]Proyectos!$C$6:$H$44,2,0)</f>
        <v>IC-TG-F13-0016</v>
      </c>
      <c r="N65" s="8" t="str">
        <f>VLOOKUP(Vehiculos2022[[#This Row],[Proyecto]],[3]Proyectos!$C$6:$H$44,6,0)</f>
        <v xml:space="preserve">Mantenimiento Técnico </v>
      </c>
      <c r="O65" s="8" t="s">
        <v>258</v>
      </c>
      <c r="P65" s="13" t="s">
        <v>261</v>
      </c>
      <c r="Q65" s="35" t="s">
        <v>262</v>
      </c>
      <c r="R65" s="14">
        <v>45869</v>
      </c>
      <c r="S65" s="8" t="s">
        <v>255</v>
      </c>
      <c r="T65" s="31"/>
    </row>
    <row r="66" spans="2:20" x14ac:dyDescent="0.25">
      <c r="B66" s="8">
        <v>55</v>
      </c>
      <c r="C66" s="9">
        <v>45812.359390277779</v>
      </c>
      <c r="D66" s="15" t="s">
        <v>475</v>
      </c>
      <c r="E66" s="21" t="s">
        <v>21</v>
      </c>
      <c r="F66" s="8">
        <v>2020</v>
      </c>
      <c r="G66" s="8" t="s">
        <v>595</v>
      </c>
      <c r="H66" s="12" t="s">
        <v>314</v>
      </c>
      <c r="I66" s="8" t="s">
        <v>23</v>
      </c>
      <c r="J66" s="12" t="s">
        <v>281</v>
      </c>
      <c r="K66" s="8" t="s">
        <v>272</v>
      </c>
      <c r="L66" s="8" t="s">
        <v>257</v>
      </c>
      <c r="M66" s="8" t="str">
        <f>VLOOKUP(Vehiculos2022[[#This Row],[Proyecto]],[3]Proyectos!$C$6:$H$44,2,0)</f>
        <v>IC-TG-F13-0016</v>
      </c>
      <c r="N66" s="8" t="str">
        <f>VLOOKUP(Vehiculos2022[[#This Row],[Proyecto]],[3]Proyectos!$C$6:$H$44,6,0)</f>
        <v xml:space="preserve">Mantenimiento Técnico </v>
      </c>
      <c r="O66" s="8" t="s">
        <v>258</v>
      </c>
      <c r="P66" s="13" t="s">
        <v>764</v>
      </c>
      <c r="Q66" s="35" t="s">
        <v>765</v>
      </c>
      <c r="R66" s="14">
        <v>45895</v>
      </c>
      <c r="S66" s="8" t="s">
        <v>255</v>
      </c>
      <c r="T66" s="31"/>
    </row>
    <row r="67" spans="2:20" x14ac:dyDescent="0.25">
      <c r="B67" s="8">
        <v>56</v>
      </c>
      <c r="C67" s="9">
        <v>45812.359390277779</v>
      </c>
      <c r="D67" s="15" t="s">
        <v>476</v>
      </c>
      <c r="E67" s="8" t="s">
        <v>26</v>
      </c>
      <c r="F67" s="8">
        <v>2021</v>
      </c>
      <c r="G67" s="11" t="s">
        <v>357</v>
      </c>
      <c r="H67" s="8" t="s">
        <v>292</v>
      </c>
      <c r="I67" s="8" t="s">
        <v>23</v>
      </c>
      <c r="J67" s="12" t="s">
        <v>281</v>
      </c>
      <c r="K67" s="8" t="s">
        <v>33</v>
      </c>
      <c r="L67" s="8" t="s">
        <v>362</v>
      </c>
      <c r="M67" s="8" t="str">
        <f>VLOOKUP(Vehiculos2022[[#This Row],[Proyecto]],[3]Proyectos!$C$6:$H$44,2,0)</f>
        <v>IC-CL-F03-0007</v>
      </c>
      <c r="N67" s="8" t="str">
        <f>VLOOKUP(Vehiculos2022[[#This Row],[Proyecto]],[3]Proyectos!$C$6:$H$44,6,0)</f>
        <v>O&amp;M</v>
      </c>
      <c r="O67" s="8" t="s">
        <v>25</v>
      </c>
      <c r="P67" s="13" t="s">
        <v>645</v>
      </c>
      <c r="Q67" s="35" t="s">
        <v>739</v>
      </c>
      <c r="R67" s="14">
        <v>46102</v>
      </c>
      <c r="S67" s="8" t="s">
        <v>255</v>
      </c>
      <c r="T67" s="31"/>
    </row>
    <row r="68" spans="2:20" x14ac:dyDescent="0.25">
      <c r="B68" s="8">
        <v>57</v>
      </c>
      <c r="C68" s="9">
        <v>45812.359390277779</v>
      </c>
      <c r="D68" s="15" t="s">
        <v>477</v>
      </c>
      <c r="E68" s="21" t="s">
        <v>26</v>
      </c>
      <c r="F68" s="8">
        <v>2022</v>
      </c>
      <c r="G68" s="11" t="s">
        <v>357</v>
      </c>
      <c r="H68" s="8" t="s">
        <v>729</v>
      </c>
      <c r="I68" s="8" t="s">
        <v>23</v>
      </c>
      <c r="J68" s="12" t="s">
        <v>319</v>
      </c>
      <c r="K68" s="8"/>
      <c r="L68" s="8" t="s">
        <v>257</v>
      </c>
      <c r="M68" s="8" t="str">
        <f>VLOOKUP(Vehiculos2022[[#This Row],[Proyecto]],[3]Proyectos!$C$6:$H$44,2,0)</f>
        <v>IC-TG-F13-0016</v>
      </c>
      <c r="N68" s="8" t="str">
        <f>VLOOKUP(Vehiculos2022[[#This Row],[Proyecto]],[3]Proyectos!$C$6:$H$44,6,0)</f>
        <v xml:space="preserve">Mantenimiento Técnico </v>
      </c>
      <c r="O68" s="8" t="s">
        <v>258</v>
      </c>
      <c r="P68" s="13" t="s">
        <v>243</v>
      </c>
      <c r="Q68" s="51"/>
      <c r="R68" s="14"/>
      <c r="S68" s="42"/>
      <c r="T68" s="31"/>
    </row>
    <row r="69" spans="2:20" x14ac:dyDescent="0.25">
      <c r="B69" s="8">
        <v>58</v>
      </c>
      <c r="C69" s="9">
        <v>45812.359390277779</v>
      </c>
      <c r="D69" s="15" t="s">
        <v>478</v>
      </c>
      <c r="E69" s="8" t="s">
        <v>21</v>
      </c>
      <c r="F69" s="8">
        <v>2022</v>
      </c>
      <c r="G69" s="11" t="s">
        <v>595</v>
      </c>
      <c r="H69" s="12" t="s">
        <v>740</v>
      </c>
      <c r="I69" s="8" t="s">
        <v>23</v>
      </c>
      <c r="J69" s="12" t="s">
        <v>281</v>
      </c>
      <c r="K69" s="8" t="s">
        <v>822</v>
      </c>
      <c r="L69" s="8" t="s">
        <v>257</v>
      </c>
      <c r="M69" s="8" t="str">
        <f>VLOOKUP(Vehiculos2022[[#This Row],[Proyecto]],[3]Proyectos!$C$6:$H$44,2,0)</f>
        <v>IC-TG-F13-0016</v>
      </c>
      <c r="N69" s="8" t="str">
        <f>VLOOKUP(Vehiculos2022[[#This Row],[Proyecto]],[3]Proyectos!$C$6:$H$44,6,0)</f>
        <v xml:space="preserve">Mantenimiento Técnico </v>
      </c>
      <c r="O69" s="8" t="s">
        <v>258</v>
      </c>
      <c r="P69" s="13" t="s">
        <v>259</v>
      </c>
      <c r="Q69" s="35" t="s">
        <v>260</v>
      </c>
      <c r="R69" s="14">
        <v>47103</v>
      </c>
      <c r="S69" s="8" t="s">
        <v>255</v>
      </c>
      <c r="T69" s="31"/>
    </row>
    <row r="70" spans="2:20" x14ac:dyDescent="0.25">
      <c r="B70" s="8">
        <v>59</v>
      </c>
      <c r="C70" s="9">
        <v>45812.359390277779</v>
      </c>
      <c r="D70" s="10" t="s">
        <v>479</v>
      </c>
      <c r="E70" s="8" t="s">
        <v>26</v>
      </c>
      <c r="F70" s="8">
        <v>2020</v>
      </c>
      <c r="G70" s="11" t="s">
        <v>357</v>
      </c>
      <c r="H70" s="8" t="s">
        <v>293</v>
      </c>
      <c r="I70" s="8" t="s">
        <v>23</v>
      </c>
      <c r="J70" s="12" t="s">
        <v>281</v>
      </c>
      <c r="K70" s="8" t="s">
        <v>822</v>
      </c>
      <c r="L70" s="8" t="s">
        <v>257</v>
      </c>
      <c r="M70" s="8" t="str">
        <f>VLOOKUP(Vehiculos2022[[#This Row],[Proyecto]],[3]Proyectos!$C$6:$H$44,2,0)</f>
        <v>IC-TG-F13-0016</v>
      </c>
      <c r="N70" s="8" t="str">
        <f>VLOOKUP(Vehiculos2022[[#This Row],[Proyecto]],[3]Proyectos!$C$6:$H$44,6,0)</f>
        <v xml:space="preserve">Mantenimiento Técnico </v>
      </c>
      <c r="O70" s="8" t="s">
        <v>258</v>
      </c>
      <c r="P70" s="13" t="s">
        <v>395</v>
      </c>
      <c r="Q70" s="35" t="s">
        <v>396</v>
      </c>
      <c r="R70" s="14">
        <v>47070</v>
      </c>
      <c r="S70" s="8" t="s">
        <v>255</v>
      </c>
      <c r="T70" s="31"/>
    </row>
    <row r="71" spans="2:20" x14ac:dyDescent="0.25">
      <c r="B71" s="8">
        <v>60</v>
      </c>
      <c r="C71" s="9">
        <v>45812.359390277779</v>
      </c>
      <c r="D71" s="15" t="s">
        <v>480</v>
      </c>
      <c r="E71" s="21" t="s">
        <v>351</v>
      </c>
      <c r="F71" s="8">
        <v>2020</v>
      </c>
      <c r="G71" s="11" t="s">
        <v>352</v>
      </c>
      <c r="H71" s="12" t="s">
        <v>481</v>
      </c>
      <c r="I71" s="8" t="s">
        <v>23</v>
      </c>
      <c r="J71" s="12" t="s">
        <v>281</v>
      </c>
      <c r="K71" s="12" t="s">
        <v>24</v>
      </c>
      <c r="L71" s="8" t="s">
        <v>362</v>
      </c>
      <c r="M71" s="8" t="str">
        <f>VLOOKUP(Vehiculos2022[[#This Row],[Proyecto]],[3]Proyectos!$C$6:$H$44,2,0)</f>
        <v>IC-CL-F03-0007</v>
      </c>
      <c r="N71" s="8" t="str">
        <f>VLOOKUP(Vehiculos2022[[#This Row],[Proyecto]],[3]Proyectos!$C$6:$H$44,6,0)</f>
        <v>O&amp;M</v>
      </c>
      <c r="O71" s="8" t="s">
        <v>25</v>
      </c>
      <c r="P71" s="27" t="s">
        <v>803</v>
      </c>
      <c r="Q71" s="35">
        <v>501199504746</v>
      </c>
      <c r="R71" s="16">
        <v>45929</v>
      </c>
      <c r="S71" s="8" t="s">
        <v>255</v>
      </c>
      <c r="T71" s="31"/>
    </row>
    <row r="72" spans="2:20" x14ac:dyDescent="0.25">
      <c r="B72" s="8">
        <v>61</v>
      </c>
      <c r="C72" s="9">
        <v>45812.359390277779</v>
      </c>
      <c r="D72" s="15" t="s">
        <v>482</v>
      </c>
      <c r="E72" s="8" t="s">
        <v>21</v>
      </c>
      <c r="F72" s="8">
        <v>2020</v>
      </c>
      <c r="G72" s="11" t="s">
        <v>595</v>
      </c>
      <c r="H72" s="12" t="s">
        <v>298</v>
      </c>
      <c r="I72" s="8" t="s">
        <v>23</v>
      </c>
      <c r="J72" s="12" t="s">
        <v>281</v>
      </c>
      <c r="K72" s="8" t="s">
        <v>822</v>
      </c>
      <c r="L72" s="8" t="s">
        <v>257</v>
      </c>
      <c r="M72" s="8" t="str">
        <f>VLOOKUP(Vehiculos2022[[#This Row],[Proyecto]],[3]Proyectos!$C$6:$H$44,2,0)</f>
        <v>IC-TG-F13-0016</v>
      </c>
      <c r="N72" s="8" t="str">
        <f>VLOOKUP(Vehiculos2022[[#This Row],[Proyecto]],[3]Proyectos!$C$6:$H$44,6,0)</f>
        <v xml:space="preserve">Mantenimiento Técnico </v>
      </c>
      <c r="O72" s="8" t="s">
        <v>258</v>
      </c>
      <c r="P72" s="13" t="s">
        <v>263</v>
      </c>
      <c r="Q72" s="35" t="s">
        <v>264</v>
      </c>
      <c r="R72" s="14">
        <v>45580</v>
      </c>
      <c r="S72" s="8" t="s">
        <v>255</v>
      </c>
      <c r="T72" s="31"/>
    </row>
    <row r="73" spans="2:20" x14ac:dyDescent="0.25">
      <c r="B73" s="8">
        <v>62</v>
      </c>
      <c r="C73" s="9">
        <v>45812.359390277779</v>
      </c>
      <c r="D73" s="15" t="s">
        <v>483</v>
      </c>
      <c r="E73" s="21" t="s">
        <v>21</v>
      </c>
      <c r="F73" s="8">
        <v>2020</v>
      </c>
      <c r="G73" s="11" t="s">
        <v>595</v>
      </c>
      <c r="H73" s="12" t="s">
        <v>299</v>
      </c>
      <c r="I73" s="8" t="s">
        <v>23</v>
      </c>
      <c r="J73" s="12" t="s">
        <v>281</v>
      </c>
      <c r="K73" s="8" t="s">
        <v>822</v>
      </c>
      <c r="L73" s="8" t="s">
        <v>257</v>
      </c>
      <c r="M73" s="8" t="str">
        <f>VLOOKUP(Vehiculos2022[[#This Row],[Proyecto]],[3]Proyectos!$C$6:$H$44,2,0)</f>
        <v>IC-TG-F13-0016</v>
      </c>
      <c r="N73" s="8" t="str">
        <f>VLOOKUP(Vehiculos2022[[#This Row],[Proyecto]],[3]Proyectos!$C$6:$H$44,6,0)</f>
        <v xml:space="preserve">Mantenimiento Técnico </v>
      </c>
      <c r="O73" s="8" t="s">
        <v>258</v>
      </c>
      <c r="P73" s="13" t="s">
        <v>696</v>
      </c>
      <c r="Q73" s="35" t="s">
        <v>697</v>
      </c>
      <c r="R73" s="14">
        <v>47121</v>
      </c>
      <c r="S73" s="8" t="s">
        <v>255</v>
      </c>
      <c r="T73" s="31"/>
    </row>
    <row r="74" spans="2:20" x14ac:dyDescent="0.25">
      <c r="B74" s="8">
        <v>63</v>
      </c>
      <c r="C74" s="9">
        <v>45812.359390277779</v>
      </c>
      <c r="D74" s="15" t="s">
        <v>484</v>
      </c>
      <c r="E74" s="8" t="s">
        <v>26</v>
      </c>
      <c r="F74" s="8">
        <v>2020</v>
      </c>
      <c r="G74" s="11" t="s">
        <v>357</v>
      </c>
      <c r="H74" s="8" t="s">
        <v>690</v>
      </c>
      <c r="I74" s="8" t="s">
        <v>23</v>
      </c>
      <c r="J74" s="12" t="s">
        <v>281</v>
      </c>
      <c r="K74" s="8" t="s">
        <v>236</v>
      </c>
      <c r="L74" s="8" t="s">
        <v>237</v>
      </c>
      <c r="M74" s="8" t="str">
        <f>VLOOKUP(Vehiculos2022[[#This Row],[Proyecto]],[3]Proyectos!$C$6:$H$44,2,0)</f>
        <v>ST-TG-V05-0001</v>
      </c>
      <c r="N74" s="8" t="str">
        <f>VLOOKUP(Vehiculos2022[[#This Row],[Proyecto]],[3]Proyectos!$C$6:$H$44,6,0)</f>
        <v>Operaciones Tecnicas</v>
      </c>
      <c r="O74" s="8" t="s">
        <v>637</v>
      </c>
      <c r="P74" s="13" t="s">
        <v>679</v>
      </c>
      <c r="Q74" s="35" t="s">
        <v>640</v>
      </c>
      <c r="R74" s="14">
        <v>45699</v>
      </c>
      <c r="S74" s="8" t="s">
        <v>255</v>
      </c>
      <c r="T74" s="31"/>
    </row>
    <row r="75" spans="2:20" x14ac:dyDescent="0.25">
      <c r="B75" s="8">
        <v>64</v>
      </c>
      <c r="C75" s="9">
        <v>45812.359390277779</v>
      </c>
      <c r="D75" s="15" t="s">
        <v>485</v>
      </c>
      <c r="E75" s="8" t="s">
        <v>26</v>
      </c>
      <c r="F75" s="8">
        <v>2020</v>
      </c>
      <c r="G75" s="8" t="s">
        <v>357</v>
      </c>
      <c r="H75" s="8" t="s">
        <v>294</v>
      </c>
      <c r="I75" s="8" t="s">
        <v>23</v>
      </c>
      <c r="J75" s="12" t="s">
        <v>281</v>
      </c>
      <c r="K75" s="8" t="s">
        <v>588</v>
      </c>
      <c r="L75" s="8" t="s">
        <v>257</v>
      </c>
      <c r="M75" s="8" t="str">
        <f>VLOOKUP(Vehiculos2022[[#This Row],[Proyecto]],[3]Proyectos!$C$6:$H$44,2,0)</f>
        <v>IC-TG-F13-0016</v>
      </c>
      <c r="N75" s="8" t="str">
        <f>VLOOKUP(Vehiculos2022[[#This Row],[Proyecto]],[3]Proyectos!$C$6:$H$44,6,0)</f>
        <v xml:space="preserve">Mantenimiento Técnico </v>
      </c>
      <c r="O75" s="8" t="s">
        <v>258</v>
      </c>
      <c r="P75" s="13" t="s">
        <v>706</v>
      </c>
      <c r="Q75" s="35" t="s">
        <v>686</v>
      </c>
      <c r="R75" s="14">
        <v>46348</v>
      </c>
      <c r="S75" s="8" t="s">
        <v>255</v>
      </c>
      <c r="T75" s="31"/>
    </row>
    <row r="76" spans="2:20" x14ac:dyDescent="0.25">
      <c r="B76" s="8">
        <v>65</v>
      </c>
      <c r="C76" s="9">
        <v>45812.359390277779</v>
      </c>
      <c r="D76" s="15" t="s">
        <v>486</v>
      </c>
      <c r="E76" s="21" t="s">
        <v>761</v>
      </c>
      <c r="F76" s="8">
        <v>2023</v>
      </c>
      <c r="G76" s="8" t="s">
        <v>762</v>
      </c>
      <c r="H76" s="8" t="s">
        <v>766</v>
      </c>
      <c r="I76" s="8" t="s">
        <v>23</v>
      </c>
      <c r="J76" s="12" t="s">
        <v>281</v>
      </c>
      <c r="K76" s="8" t="s">
        <v>272</v>
      </c>
      <c r="L76" s="8" t="s">
        <v>237</v>
      </c>
      <c r="M76" s="8" t="str">
        <f>VLOOKUP(Vehiculos2022[[#This Row],[Proyecto]],[3]Proyectos!$C$6:$H$44,2,0)</f>
        <v>ST-TG-V05-0001</v>
      </c>
      <c r="N76" s="8" t="str">
        <f>VLOOKUP(Vehiculos2022[[#This Row],[Proyecto]],[3]Proyectos!$C$6:$H$44,6,0)</f>
        <v>Operaciones Tecnicas</v>
      </c>
      <c r="O76" s="8" t="s">
        <v>637</v>
      </c>
      <c r="P76" s="13" t="s">
        <v>804</v>
      </c>
      <c r="Q76" s="35" t="s">
        <v>825</v>
      </c>
      <c r="R76" s="14" t="s">
        <v>805</v>
      </c>
      <c r="S76" s="8" t="s">
        <v>255</v>
      </c>
      <c r="T76" s="31"/>
    </row>
    <row r="77" spans="2:20" x14ac:dyDescent="0.25">
      <c r="B77" s="8">
        <v>66</v>
      </c>
      <c r="C77" s="9">
        <v>45812.359390277779</v>
      </c>
      <c r="D77" s="33" t="s">
        <v>487</v>
      </c>
      <c r="E77" s="12" t="s">
        <v>26</v>
      </c>
      <c r="F77" s="12">
        <v>2020</v>
      </c>
      <c r="G77" s="11" t="s">
        <v>357</v>
      </c>
      <c r="H77" s="12" t="s">
        <v>288</v>
      </c>
      <c r="I77" s="8" t="s">
        <v>23</v>
      </c>
      <c r="J77" s="12" t="s">
        <v>281</v>
      </c>
      <c r="K77" s="12" t="s">
        <v>24</v>
      </c>
      <c r="L77" s="8" t="s">
        <v>362</v>
      </c>
      <c r="M77" s="8" t="str">
        <f>VLOOKUP(Vehiculos2022[[#This Row],[Proyecto]],[3]Proyectos!$C$6:$H$44,2,0)</f>
        <v>IC-CL-F03-0007</v>
      </c>
      <c r="N77" s="8" t="str">
        <f>VLOOKUP(Vehiculos2022[[#This Row],[Proyecto]],[3]Proyectos!$C$6:$H$44,6,0)</f>
        <v>O&amp;M</v>
      </c>
      <c r="O77" s="8" t="s">
        <v>25</v>
      </c>
      <c r="P77" s="27" t="s">
        <v>317</v>
      </c>
      <c r="Q77" s="35">
        <v>1809199800210</v>
      </c>
      <c r="R77" s="16">
        <v>46327</v>
      </c>
      <c r="S77" s="8" t="s">
        <v>254</v>
      </c>
      <c r="T77" s="45" t="s">
        <v>734</v>
      </c>
    </row>
    <row r="78" spans="2:20" x14ac:dyDescent="0.25">
      <c r="B78" s="8">
        <v>67</v>
      </c>
      <c r="C78" s="9">
        <v>45812.359390277779</v>
      </c>
      <c r="D78" s="10" t="s">
        <v>488</v>
      </c>
      <c r="E78" s="8" t="s">
        <v>21</v>
      </c>
      <c r="F78" s="8">
        <v>2020</v>
      </c>
      <c r="G78" s="8" t="s">
        <v>595</v>
      </c>
      <c r="H78" s="32" t="s">
        <v>371</v>
      </c>
      <c r="I78" s="8" t="s">
        <v>23</v>
      </c>
      <c r="J78" s="12" t="s">
        <v>281</v>
      </c>
      <c r="K78" s="8" t="s">
        <v>822</v>
      </c>
      <c r="L78" s="8" t="s">
        <v>257</v>
      </c>
      <c r="M78" s="8" t="str">
        <f>VLOOKUP(Vehiculos2022[[#This Row],[Proyecto]],[3]Proyectos!$C$6:$H$44,2,0)</f>
        <v>IC-TG-F13-0016</v>
      </c>
      <c r="N78" s="8" t="str">
        <f>VLOOKUP(Vehiculos2022[[#This Row],[Proyecto]],[3]Proyectos!$C$6:$H$44,6,0)</f>
        <v xml:space="preserve">Mantenimiento Técnico </v>
      </c>
      <c r="O78" s="8" t="s">
        <v>258</v>
      </c>
      <c r="P78" s="13" t="s">
        <v>698</v>
      </c>
      <c r="Q78" s="35" t="s">
        <v>699</v>
      </c>
      <c r="R78" s="14">
        <v>46641</v>
      </c>
      <c r="S78" s="8" t="s">
        <v>255</v>
      </c>
      <c r="T78" s="31"/>
    </row>
    <row r="79" spans="2:20" x14ac:dyDescent="0.25">
      <c r="B79" s="8">
        <v>68</v>
      </c>
      <c r="C79" s="9">
        <v>45812.359390277779</v>
      </c>
      <c r="D79" s="15" t="s">
        <v>489</v>
      </c>
      <c r="E79" s="8" t="s">
        <v>26</v>
      </c>
      <c r="F79" s="8">
        <v>2020</v>
      </c>
      <c r="G79" s="11" t="s">
        <v>357</v>
      </c>
      <c r="H79" s="12" t="s">
        <v>611</v>
      </c>
      <c r="I79" s="8" t="s">
        <v>23</v>
      </c>
      <c r="J79" s="12" t="s">
        <v>281</v>
      </c>
      <c r="K79" s="8" t="s">
        <v>822</v>
      </c>
      <c r="L79" s="8" t="s">
        <v>257</v>
      </c>
      <c r="M79" s="8" t="str">
        <f>VLOOKUP(Vehiculos2022[[#This Row],[Proyecto]],[3]Proyectos!$C$6:$H$44,2,0)</f>
        <v>IC-TG-F13-0016</v>
      </c>
      <c r="N79" s="8" t="str">
        <f>VLOOKUP(Vehiculos2022[[#This Row],[Proyecto]],[3]Proyectos!$C$6:$H$44,6,0)</f>
        <v xml:space="preserve">Mantenimiento Técnico </v>
      </c>
      <c r="O79" s="8" t="s">
        <v>258</v>
      </c>
      <c r="P79" s="13" t="s">
        <v>550</v>
      </c>
      <c r="Q79" s="35" t="s">
        <v>551</v>
      </c>
      <c r="R79" s="14">
        <v>47143</v>
      </c>
      <c r="S79" s="8" t="s">
        <v>255</v>
      </c>
      <c r="T79" s="31"/>
    </row>
    <row r="80" spans="2:20" x14ac:dyDescent="0.25">
      <c r="B80" s="8">
        <v>69</v>
      </c>
      <c r="C80" s="9">
        <v>45812.359390277779</v>
      </c>
      <c r="D80" s="15" t="s">
        <v>490</v>
      </c>
      <c r="E80" s="21" t="s">
        <v>26</v>
      </c>
      <c r="F80" s="8">
        <v>2019</v>
      </c>
      <c r="G80" s="8" t="s">
        <v>357</v>
      </c>
      <c r="H80" s="12" t="s">
        <v>295</v>
      </c>
      <c r="I80" s="8" t="s">
        <v>23</v>
      </c>
      <c r="J80" s="12" t="s">
        <v>281</v>
      </c>
      <c r="K80" s="8" t="s">
        <v>786</v>
      </c>
      <c r="L80" s="8" t="s">
        <v>257</v>
      </c>
      <c r="M80" s="8" t="str">
        <f>VLOOKUP(Vehiculos2022[[#This Row],[Proyecto]],[3]Proyectos!$C$6:$H$44,2,0)</f>
        <v>IC-TG-F13-0016</v>
      </c>
      <c r="N80" s="8" t="str">
        <f>VLOOKUP(Vehiculos2022[[#This Row],[Proyecto]],[3]Proyectos!$C$6:$H$44,6,0)</f>
        <v xml:space="preserve">Mantenimiento Técnico </v>
      </c>
      <c r="O80" s="8" t="s">
        <v>258</v>
      </c>
      <c r="P80" s="13" t="s">
        <v>265</v>
      </c>
      <c r="Q80" s="35" t="s">
        <v>266</v>
      </c>
      <c r="R80" s="14">
        <v>46069</v>
      </c>
      <c r="S80" s="8" t="s">
        <v>255</v>
      </c>
      <c r="T80" s="31"/>
    </row>
    <row r="81" spans="2:20" x14ac:dyDescent="0.25">
      <c r="B81" s="8">
        <v>70</v>
      </c>
      <c r="C81" s="9">
        <v>45812.359390277779</v>
      </c>
      <c r="D81" s="15" t="s">
        <v>491</v>
      </c>
      <c r="E81" s="8" t="s">
        <v>26</v>
      </c>
      <c r="F81" s="8">
        <v>2019</v>
      </c>
      <c r="G81" s="8" t="s">
        <v>357</v>
      </c>
      <c r="H81" s="8" t="s">
        <v>509</v>
      </c>
      <c r="I81" s="8" t="s">
        <v>23</v>
      </c>
      <c r="J81" s="12" t="s">
        <v>281</v>
      </c>
      <c r="K81" s="8" t="s">
        <v>789</v>
      </c>
      <c r="L81" s="8" t="s">
        <v>29</v>
      </c>
      <c r="M81" s="8" t="str">
        <f>VLOOKUP(Vehiculos2022[[#This Row],[Proyecto]],[3]Proyectos!$C$6:$H$44,2,0)</f>
        <v>IC-TG-F04-0015</v>
      </c>
      <c r="N81" s="8" t="str">
        <f>VLOOKUP(Vehiculos2022[[#This Row],[Proyecto]],[3]Proyectos!$C$6:$H$44,6,0)</f>
        <v>Ingenieria</v>
      </c>
      <c r="O81" s="8" t="s">
        <v>30</v>
      </c>
      <c r="P81" s="13" t="s">
        <v>517</v>
      </c>
      <c r="Q81" s="51" t="s">
        <v>790</v>
      </c>
      <c r="R81" s="14"/>
      <c r="S81" s="8"/>
      <c r="T81" s="31"/>
    </row>
    <row r="82" spans="2:20" x14ac:dyDescent="0.25">
      <c r="B82" s="8">
        <v>71</v>
      </c>
      <c r="C82" s="9">
        <v>45812.359390277779</v>
      </c>
      <c r="D82" s="33" t="s">
        <v>492</v>
      </c>
      <c r="E82" s="12" t="s">
        <v>26</v>
      </c>
      <c r="F82" s="12">
        <v>2019</v>
      </c>
      <c r="G82" s="11" t="s">
        <v>357</v>
      </c>
      <c r="H82" s="12" t="s">
        <v>321</v>
      </c>
      <c r="I82" s="8" t="s">
        <v>23</v>
      </c>
      <c r="J82" s="12" t="s">
        <v>281</v>
      </c>
      <c r="K82" s="8" t="s">
        <v>28</v>
      </c>
      <c r="L82" s="8" t="s">
        <v>237</v>
      </c>
      <c r="M82" s="8" t="str">
        <f>VLOOKUP(Vehiculos2022[[#This Row],[Proyecto]],[3]Proyectos!$C$6:$H$44,2,0)</f>
        <v>ST-TG-V05-0001</v>
      </c>
      <c r="N82" s="8" t="str">
        <f>VLOOKUP(Vehiculos2022[[#This Row],[Proyecto]],[3]Proyectos!$C$6:$H$44,6,0)</f>
        <v>Operaciones Tecnicas</v>
      </c>
      <c r="O82" s="8" t="s">
        <v>637</v>
      </c>
      <c r="P82" s="27" t="s">
        <v>826</v>
      </c>
      <c r="Q82" s="35" t="s">
        <v>827</v>
      </c>
      <c r="R82" s="16" t="s">
        <v>828</v>
      </c>
      <c r="S82" s="8" t="s">
        <v>255</v>
      </c>
      <c r="T82" s="45"/>
    </row>
    <row r="83" spans="2:20" x14ac:dyDescent="0.25">
      <c r="B83" s="8">
        <v>72</v>
      </c>
      <c r="C83" s="9">
        <v>45812.359390277779</v>
      </c>
      <c r="D83" s="10" t="s">
        <v>493</v>
      </c>
      <c r="E83" s="8" t="s">
        <v>21</v>
      </c>
      <c r="F83" s="8">
        <v>2022</v>
      </c>
      <c r="G83" s="11" t="s">
        <v>595</v>
      </c>
      <c r="H83" s="8" t="s">
        <v>284</v>
      </c>
      <c r="I83" s="8" t="s">
        <v>23</v>
      </c>
      <c r="J83" s="12" t="s">
        <v>281</v>
      </c>
      <c r="K83" s="8" t="s">
        <v>28</v>
      </c>
      <c r="L83" s="8" t="s">
        <v>39</v>
      </c>
      <c r="M83" s="8" t="str">
        <f>VLOOKUP(Vehiculos2022[[#This Row],[Proyecto]],[3]Proyectos!$C$6:$H$44,2,0)</f>
        <v>IC-TG-F04-0017</v>
      </c>
      <c r="N83" s="8" t="str">
        <f>VLOOKUP(Vehiculos2022[[#This Row],[Proyecto]],[3]Proyectos!$C$6:$H$44,6,0)</f>
        <v>Ingenieria</v>
      </c>
      <c r="O83" s="8" t="s">
        <v>663</v>
      </c>
      <c r="P83" s="13" t="s">
        <v>680</v>
      </c>
      <c r="Q83" s="51" t="s">
        <v>53</v>
      </c>
      <c r="R83" s="14">
        <v>46434</v>
      </c>
      <c r="S83" s="8" t="s">
        <v>255</v>
      </c>
      <c r="T83" s="31"/>
    </row>
    <row r="84" spans="2:20" x14ac:dyDescent="0.25">
      <c r="B84" s="8">
        <v>73</v>
      </c>
      <c r="C84" s="9">
        <v>45812.359390277779</v>
      </c>
      <c r="D84" s="34" t="s">
        <v>494</v>
      </c>
      <c r="E84" s="21" t="s">
        <v>21</v>
      </c>
      <c r="F84" s="8">
        <v>2022</v>
      </c>
      <c r="G84" s="8" t="s">
        <v>595</v>
      </c>
      <c r="H84" s="12" t="s">
        <v>544</v>
      </c>
      <c r="I84" s="8" t="s">
        <v>23</v>
      </c>
      <c r="J84" s="12" t="s">
        <v>281</v>
      </c>
      <c r="K84" s="8" t="s">
        <v>571</v>
      </c>
      <c r="L84" s="8" t="s">
        <v>237</v>
      </c>
      <c r="M84" s="8" t="str">
        <f>VLOOKUP(Vehiculos2022[[#This Row],[Proyecto]],[3]Proyectos!$C$6:$H$44,2,0)</f>
        <v>ST-TG-V05-0001</v>
      </c>
      <c r="N84" s="8" t="str">
        <f>VLOOKUP(Vehiculos2022[[#This Row],[Proyecto]],[3]Proyectos!$C$6:$H$44,6,0)</f>
        <v>Operaciones Tecnicas</v>
      </c>
      <c r="O84" s="8" t="s">
        <v>637</v>
      </c>
      <c r="P84" s="13" t="s">
        <v>540</v>
      </c>
      <c r="Q84" s="35" t="s">
        <v>541</v>
      </c>
      <c r="R84" s="14">
        <v>46855</v>
      </c>
      <c r="S84" s="8" t="s">
        <v>255</v>
      </c>
      <c r="T84" s="31"/>
    </row>
    <row r="85" spans="2:20" x14ac:dyDescent="0.25">
      <c r="B85" s="8">
        <v>74</v>
      </c>
      <c r="C85" s="9">
        <v>45812.359390277779</v>
      </c>
      <c r="D85" s="10" t="s">
        <v>495</v>
      </c>
      <c r="E85" s="8" t="s">
        <v>21</v>
      </c>
      <c r="F85" s="8">
        <v>2022</v>
      </c>
      <c r="G85" s="8" t="s">
        <v>595</v>
      </c>
      <c r="H85" s="12" t="s">
        <v>285</v>
      </c>
      <c r="I85" s="8" t="s">
        <v>23</v>
      </c>
      <c r="J85" s="12" t="s">
        <v>281</v>
      </c>
      <c r="K85" s="8" t="s">
        <v>28</v>
      </c>
      <c r="L85" s="8" t="s">
        <v>385</v>
      </c>
      <c r="M85" s="8" t="str">
        <f>VLOOKUP(Vehiculos2022[[#This Row],[Proyecto]],[3]Proyectos!$C$6:$H$44,2,0)</f>
        <v>ST-TG-V05-0009</v>
      </c>
      <c r="N85" s="8" t="str">
        <f>VLOOKUP(Vehiculos2022[[#This Row],[Proyecto]],[3]Proyectos!$C$6:$H$44,6,0)</f>
        <v>Operaciones Tecnicas</v>
      </c>
      <c r="O85" s="8" t="s">
        <v>527</v>
      </c>
      <c r="P85" s="13" t="s">
        <v>372</v>
      </c>
      <c r="Q85" s="35" t="s">
        <v>251</v>
      </c>
      <c r="R85" s="14">
        <v>46204</v>
      </c>
      <c r="S85" s="8" t="s">
        <v>255</v>
      </c>
      <c r="T85" s="31"/>
    </row>
    <row r="86" spans="2:20" x14ac:dyDescent="0.25">
      <c r="B86" s="8">
        <v>75</v>
      </c>
      <c r="C86" s="9">
        <v>45812.359390277779</v>
      </c>
      <c r="D86" s="15" t="s">
        <v>496</v>
      </c>
      <c r="E86" s="8" t="s">
        <v>21</v>
      </c>
      <c r="F86" s="8">
        <v>2023</v>
      </c>
      <c r="G86" s="11" t="s">
        <v>595</v>
      </c>
      <c r="H86" s="12" t="s">
        <v>286</v>
      </c>
      <c r="I86" s="8" t="s">
        <v>23</v>
      </c>
      <c r="J86" s="12" t="s">
        <v>281</v>
      </c>
      <c r="K86" s="8" t="s">
        <v>28</v>
      </c>
      <c r="L86" s="8" t="s">
        <v>237</v>
      </c>
      <c r="M86" s="8" t="str">
        <f>VLOOKUP(Vehiculos2022[[#This Row],[Proyecto]],[3]Proyectos!$C$6:$H$44,2,0)</f>
        <v>ST-TG-V05-0001</v>
      </c>
      <c r="N86" s="8" t="str">
        <f>VLOOKUP(Vehiculos2022[[#This Row],[Proyecto]],[3]Proyectos!$C$6:$H$44,6,0)</f>
        <v>Operaciones Tecnicas</v>
      </c>
      <c r="O86" s="8" t="s">
        <v>637</v>
      </c>
      <c r="P86" s="13" t="s">
        <v>416</v>
      </c>
      <c r="Q86" s="35" t="s">
        <v>417</v>
      </c>
      <c r="R86" s="14">
        <v>46813</v>
      </c>
      <c r="S86" s="8" t="s">
        <v>255</v>
      </c>
      <c r="T86" s="31"/>
    </row>
    <row r="87" spans="2:20" x14ac:dyDescent="0.25">
      <c r="B87" s="8">
        <v>76</v>
      </c>
      <c r="C87" s="9">
        <v>45812.359390277779</v>
      </c>
      <c r="D87" s="33" t="s">
        <v>497</v>
      </c>
      <c r="E87" s="39" t="s">
        <v>649</v>
      </c>
      <c r="F87" s="12">
        <v>2024</v>
      </c>
      <c r="G87" s="11" t="s">
        <v>650</v>
      </c>
      <c r="H87" s="12" t="s">
        <v>612</v>
      </c>
      <c r="I87" s="8" t="s">
        <v>23</v>
      </c>
      <c r="J87" s="12" t="s">
        <v>281</v>
      </c>
      <c r="K87" s="12" t="s">
        <v>24</v>
      </c>
      <c r="L87" s="8" t="s">
        <v>27</v>
      </c>
      <c r="M87" s="8" t="str">
        <f>VLOOKUP(Vehiculos2022[[#This Row],[Proyecto]],[3]Proyectos!$C$6:$H$44,2,0)</f>
        <v>IC-CL-F03-0007</v>
      </c>
      <c r="N87" s="8" t="str">
        <f>VLOOKUP(Vehiculos2022[[#This Row],[Proyecto]],[3]Proyectos!$C$6:$H$44,6,0)</f>
        <v>O&amp;M</v>
      </c>
      <c r="O87" s="8" t="s">
        <v>25</v>
      </c>
      <c r="P87" s="27" t="s">
        <v>829</v>
      </c>
      <c r="Q87" s="35">
        <v>11601200600435</v>
      </c>
      <c r="R87" s="16">
        <v>46267</v>
      </c>
      <c r="S87" s="8" t="s">
        <v>255</v>
      </c>
      <c r="T87" s="45"/>
    </row>
    <row r="88" spans="2:20" x14ac:dyDescent="0.25">
      <c r="B88" s="8">
        <v>77</v>
      </c>
      <c r="C88" s="9">
        <v>45812.359390277779</v>
      </c>
      <c r="D88" s="33" t="s">
        <v>498</v>
      </c>
      <c r="E88" s="12" t="s">
        <v>649</v>
      </c>
      <c r="F88" s="12">
        <v>2024</v>
      </c>
      <c r="G88" s="11" t="s">
        <v>650</v>
      </c>
      <c r="H88" s="12" t="s">
        <v>368</v>
      </c>
      <c r="I88" s="8" t="s">
        <v>23</v>
      </c>
      <c r="J88" s="12" t="s">
        <v>281</v>
      </c>
      <c r="K88" s="8" t="s">
        <v>236</v>
      </c>
      <c r="L88" s="8" t="s">
        <v>41</v>
      </c>
      <c r="M88" s="8" t="str">
        <f>VLOOKUP(Vehiculos2022[[#This Row],[Proyecto]],[3]Proyectos!$C$6:$H$44,2,0)</f>
        <v>ST-TG-V05-0005</v>
      </c>
      <c r="N88" s="8" t="str">
        <f>VLOOKUP(Vehiculos2022[[#This Row],[Proyecto]],[3]Proyectos!$C$6:$H$44,6,0)</f>
        <v>Operaciones Tecnicas</v>
      </c>
      <c r="O88" s="8" t="s">
        <v>249</v>
      </c>
      <c r="P88" s="27" t="s">
        <v>249</v>
      </c>
      <c r="Q88" s="35" t="s">
        <v>313</v>
      </c>
      <c r="R88" s="16">
        <v>46765</v>
      </c>
      <c r="S88" s="8" t="s">
        <v>255</v>
      </c>
      <c r="T88" s="45"/>
    </row>
    <row r="89" spans="2:20" x14ac:dyDescent="0.25">
      <c r="B89" s="8">
        <v>78</v>
      </c>
      <c r="C89" s="9">
        <v>45812.359390277779</v>
      </c>
      <c r="D89" s="10" t="s">
        <v>499</v>
      </c>
      <c r="E89" s="8" t="s">
        <v>649</v>
      </c>
      <c r="F89" s="8">
        <v>2024</v>
      </c>
      <c r="G89" s="8" t="s">
        <v>650</v>
      </c>
      <c r="H89" s="8" t="s">
        <v>397</v>
      </c>
      <c r="I89" s="8" t="s">
        <v>23</v>
      </c>
      <c r="J89" s="12" t="s">
        <v>281</v>
      </c>
      <c r="K89" s="8" t="s">
        <v>235</v>
      </c>
      <c r="L89" s="8" t="s">
        <v>38</v>
      </c>
      <c r="M89" s="8" t="str">
        <f>VLOOKUP(Vehiculos2022[[#This Row],[Proyecto]],[3]Proyectos!$C$6:$H$44,2,0)</f>
        <v>IC-TG-F10-0018</v>
      </c>
      <c r="N89" s="8" t="str">
        <f>VLOOKUP(Vehiculos2022[[#This Row],[Proyecto]],[3]Proyectos!$C$6:$H$44,6,0)</f>
        <v>Proyectos</v>
      </c>
      <c r="O89" s="8" t="s">
        <v>233</v>
      </c>
      <c r="P89" s="13" t="s">
        <v>573</v>
      </c>
      <c r="Q89" s="51" t="s">
        <v>218</v>
      </c>
      <c r="R89" s="14">
        <v>44998</v>
      </c>
      <c r="S89" s="8" t="s">
        <v>255</v>
      </c>
      <c r="T89" s="31"/>
    </row>
    <row r="90" spans="2:20" x14ac:dyDescent="0.25">
      <c r="B90" s="8">
        <v>79</v>
      </c>
      <c r="C90" s="9">
        <v>45812.359390277779</v>
      </c>
      <c r="D90" s="15" t="s">
        <v>500</v>
      </c>
      <c r="E90" s="21" t="s">
        <v>649</v>
      </c>
      <c r="F90" s="8">
        <v>2024</v>
      </c>
      <c r="G90" s="8" t="s">
        <v>650</v>
      </c>
      <c r="H90" s="8" t="s">
        <v>411</v>
      </c>
      <c r="I90" s="8" t="s">
        <v>23</v>
      </c>
      <c r="J90" s="12" t="s">
        <v>281</v>
      </c>
      <c r="K90" s="8" t="s">
        <v>822</v>
      </c>
      <c r="L90" s="8" t="s">
        <v>257</v>
      </c>
      <c r="M90" s="8" t="str">
        <f>VLOOKUP(Vehiculos2022[[#This Row],[Proyecto]],[3]Proyectos!$C$6:$H$44,2,0)</f>
        <v>IC-TG-F13-0016</v>
      </c>
      <c r="N90" s="8" t="str">
        <f>VLOOKUP(Vehiculos2022[[#This Row],[Proyecto]],[3]Proyectos!$C$6:$H$44,6,0)</f>
        <v xml:space="preserve">Mantenimiento Técnico </v>
      </c>
      <c r="O90" s="8" t="s">
        <v>258</v>
      </c>
      <c r="P90" s="13" t="s">
        <v>412</v>
      </c>
      <c r="Q90" s="35" t="s">
        <v>413</v>
      </c>
      <c r="R90" s="14">
        <v>46641</v>
      </c>
      <c r="S90" s="8" t="s">
        <v>255</v>
      </c>
      <c r="T90" s="31"/>
    </row>
    <row r="91" spans="2:20" x14ac:dyDescent="0.25">
      <c r="B91" s="8">
        <v>80</v>
      </c>
      <c r="C91" s="9">
        <v>45812.359390277779</v>
      </c>
      <c r="D91" s="33" t="s">
        <v>501</v>
      </c>
      <c r="E91" s="12" t="s">
        <v>649</v>
      </c>
      <c r="F91" s="12">
        <v>2024</v>
      </c>
      <c r="G91" s="11" t="s">
        <v>650</v>
      </c>
      <c r="H91" s="12" t="s">
        <v>613</v>
      </c>
      <c r="I91" s="8" t="s">
        <v>23</v>
      </c>
      <c r="J91" s="12" t="s">
        <v>281</v>
      </c>
      <c r="K91" s="8" t="s">
        <v>28</v>
      </c>
      <c r="L91" s="8" t="s">
        <v>394</v>
      </c>
      <c r="M91" s="8" t="str">
        <f>VLOOKUP(Vehiculos2022[[#This Row],[Proyecto]],[3]Proyectos!$C$6:$H$44,2,0)</f>
        <v>COI-COI-F02-0003</v>
      </c>
      <c r="N91" s="8" t="str">
        <f>VLOOKUP(Vehiculos2022[[#This Row],[Proyecto]],[3]Proyectos!$C$6:$H$44,6,0)</f>
        <v>-</v>
      </c>
      <c r="O91" s="8" t="s">
        <v>414</v>
      </c>
      <c r="P91" s="27" t="s">
        <v>415</v>
      </c>
      <c r="Q91" s="51"/>
      <c r="R91" s="16"/>
      <c r="S91" s="8" t="s">
        <v>255</v>
      </c>
      <c r="T91" s="45"/>
    </row>
    <row r="92" spans="2:20" ht="14.25" customHeight="1" x14ac:dyDescent="0.25">
      <c r="B92" s="8">
        <v>81</v>
      </c>
      <c r="C92" s="9">
        <v>45812.359390277779</v>
      </c>
      <c r="D92" s="33" t="s">
        <v>502</v>
      </c>
      <c r="E92" s="12" t="s">
        <v>649</v>
      </c>
      <c r="F92" s="12">
        <v>2024</v>
      </c>
      <c r="G92" s="11" t="s">
        <v>650</v>
      </c>
      <c r="H92" s="12" t="s">
        <v>614</v>
      </c>
      <c r="I92" s="8" t="s">
        <v>23</v>
      </c>
      <c r="J92" s="12" t="s">
        <v>281</v>
      </c>
      <c r="K92" s="8" t="s">
        <v>235</v>
      </c>
      <c r="L92" s="8" t="s">
        <v>38</v>
      </c>
      <c r="M92" s="8" t="str">
        <f>VLOOKUP(Vehiculos2022[[#This Row],[Proyecto]],[3]Proyectos!$C$6:$H$44,2,0)</f>
        <v>IC-TG-F10-0018</v>
      </c>
      <c r="N92" s="8" t="str">
        <f>VLOOKUP(Vehiculos2022[[#This Row],[Proyecto]],[3]Proyectos!$C$6:$H$44,6,0)</f>
        <v>Proyectos</v>
      </c>
      <c r="O92" s="8" t="s">
        <v>233</v>
      </c>
      <c r="P92" s="27" t="s">
        <v>791</v>
      </c>
      <c r="Q92" s="51"/>
      <c r="R92" s="16"/>
      <c r="S92" s="8" t="s">
        <v>255</v>
      </c>
      <c r="T92" s="45"/>
    </row>
    <row r="93" spans="2:20" x14ac:dyDescent="0.25">
      <c r="B93" s="8">
        <v>82</v>
      </c>
      <c r="C93" s="9">
        <v>45812.359390277779</v>
      </c>
      <c r="D93" s="10" t="s">
        <v>503</v>
      </c>
      <c r="E93" s="21" t="s">
        <v>649</v>
      </c>
      <c r="F93" s="8">
        <v>2024</v>
      </c>
      <c r="G93" s="11" t="s">
        <v>650</v>
      </c>
      <c r="H93" s="12" t="s">
        <v>615</v>
      </c>
      <c r="I93" s="8" t="s">
        <v>23</v>
      </c>
      <c r="J93" s="12" t="s">
        <v>281</v>
      </c>
      <c r="K93" s="8" t="s">
        <v>235</v>
      </c>
      <c r="L93" s="8" t="s">
        <v>407</v>
      </c>
      <c r="M93" s="8" t="str">
        <f>VLOOKUP(Vehiculos2022[[#This Row],[Proyecto]],[3]Proyectos!$C$6:$H$44,2,0)</f>
        <v>ST-TG-F10-0003</v>
      </c>
      <c r="N93" s="8" t="str">
        <f>VLOOKUP(Vehiculos2022[[#This Row],[Proyecto]],[3]Proyectos!$C$6:$H$44,6,0)</f>
        <v>Proyectos</v>
      </c>
      <c r="O93" s="8" t="s">
        <v>233</v>
      </c>
      <c r="P93" s="13" t="s">
        <v>572</v>
      </c>
      <c r="Q93" s="51" t="s">
        <v>375</v>
      </c>
      <c r="R93" s="14">
        <v>47068</v>
      </c>
      <c r="S93" s="8" t="s">
        <v>255</v>
      </c>
      <c r="T93" s="31"/>
    </row>
    <row r="94" spans="2:20" x14ac:dyDescent="0.25">
      <c r="B94" s="8">
        <v>83</v>
      </c>
      <c r="C94" s="9">
        <v>45812.359390277779</v>
      </c>
      <c r="D94" s="10" t="s">
        <v>504</v>
      </c>
      <c r="E94" s="8" t="s">
        <v>649</v>
      </c>
      <c r="F94" s="8">
        <v>2024</v>
      </c>
      <c r="G94" s="11" t="s">
        <v>650</v>
      </c>
      <c r="H94" s="12" t="s">
        <v>616</v>
      </c>
      <c r="I94" s="8" t="s">
        <v>23</v>
      </c>
      <c r="J94" s="12" t="s">
        <v>281</v>
      </c>
      <c r="K94" s="8" t="s">
        <v>235</v>
      </c>
      <c r="L94" s="8" t="s">
        <v>38</v>
      </c>
      <c r="M94" s="8" t="str">
        <f>VLOOKUP(Vehiculos2022[[#This Row],[Proyecto]],[3]Proyectos!$C$6:$H$44,2,0)</f>
        <v>IC-TG-F10-0018</v>
      </c>
      <c r="N94" s="8" t="str">
        <f>VLOOKUP(Vehiculos2022[[#This Row],[Proyecto]],[3]Proyectos!$C$6:$H$44,6,0)</f>
        <v>Proyectos</v>
      </c>
      <c r="O94" s="8" t="s">
        <v>233</v>
      </c>
      <c r="P94" s="13" t="s">
        <v>707</v>
      </c>
      <c r="Q94" s="51" t="s">
        <v>708</v>
      </c>
      <c r="R94" s="14">
        <v>45933</v>
      </c>
      <c r="S94" s="8" t="s">
        <v>255</v>
      </c>
      <c r="T94" s="31"/>
    </row>
    <row r="95" spans="2:20" x14ac:dyDescent="0.25">
      <c r="B95" s="8">
        <v>84</v>
      </c>
      <c r="C95" s="9">
        <v>45812.359390277779</v>
      </c>
      <c r="D95" s="15" t="s">
        <v>505</v>
      </c>
      <c r="E95" s="21" t="s">
        <v>649</v>
      </c>
      <c r="F95" s="8">
        <v>2024</v>
      </c>
      <c r="G95" s="8" t="s">
        <v>650</v>
      </c>
      <c r="H95" s="8" t="s">
        <v>617</v>
      </c>
      <c r="I95" s="8" t="s">
        <v>23</v>
      </c>
      <c r="J95" s="12" t="s">
        <v>281</v>
      </c>
      <c r="K95" s="8" t="s">
        <v>235</v>
      </c>
      <c r="L95" s="8" t="s">
        <v>407</v>
      </c>
      <c r="M95" s="8" t="str">
        <f>VLOOKUP(Vehiculos2022[[#This Row],[Proyecto]],[3]Proyectos!$C$6:$H$44,2,0)</f>
        <v>ST-TG-F10-0003</v>
      </c>
      <c r="N95" s="8" t="str">
        <f>VLOOKUP(Vehiculos2022[[#This Row],[Proyecto]],[3]Proyectos!$C$6:$H$44,6,0)</f>
        <v>Proyectos</v>
      </c>
      <c r="O95" s="8" t="s">
        <v>233</v>
      </c>
      <c r="P95" s="13" t="s">
        <v>574</v>
      </c>
      <c r="Q95" s="51" t="s">
        <v>220</v>
      </c>
      <c r="R95" s="14">
        <v>45256</v>
      </c>
      <c r="S95" s="8" t="s">
        <v>255</v>
      </c>
      <c r="T95" s="31"/>
    </row>
    <row r="96" spans="2:20" x14ac:dyDescent="0.25">
      <c r="B96" s="8">
        <v>85</v>
      </c>
      <c r="C96" s="9">
        <v>45812.359390277779</v>
      </c>
      <c r="D96" s="15" t="s">
        <v>318</v>
      </c>
      <c r="E96" s="8" t="s">
        <v>26</v>
      </c>
      <c r="F96" s="8"/>
      <c r="G96" s="11" t="s">
        <v>357</v>
      </c>
      <c r="H96" s="8" t="s">
        <v>618</v>
      </c>
      <c r="I96" s="8" t="s">
        <v>23</v>
      </c>
      <c r="J96" s="12" t="s">
        <v>319</v>
      </c>
      <c r="K96" s="8" t="s">
        <v>28</v>
      </c>
      <c r="L96" s="8" t="s">
        <v>37</v>
      </c>
      <c r="M96" s="8" t="str">
        <f>VLOOKUP(Vehiculos2022[[#This Row],[Proyecto]],[3]Proyectos!$C$6:$H$44,2,0)</f>
        <v>IC-TG-F04-0015</v>
      </c>
      <c r="N96" s="8" t="str">
        <f>VLOOKUP(Vehiculos2022[[#This Row],[Proyecto]],[3]Proyectos!$C$6:$H$44,6,0)</f>
        <v>Ingenieria</v>
      </c>
      <c r="O96" s="8" t="s">
        <v>270</v>
      </c>
      <c r="P96" s="13" t="s">
        <v>418</v>
      </c>
      <c r="Q96" s="51" t="s">
        <v>49</v>
      </c>
      <c r="R96" s="14">
        <v>45047</v>
      </c>
      <c r="S96" s="8" t="s">
        <v>255</v>
      </c>
      <c r="T96" s="31"/>
    </row>
    <row r="97" spans="2:20" x14ac:dyDescent="0.25">
      <c r="B97" s="8">
        <v>86</v>
      </c>
      <c r="C97" s="9">
        <v>45812.359390277779</v>
      </c>
      <c r="D97" s="10" t="s">
        <v>324</v>
      </c>
      <c r="E97" s="8" t="s">
        <v>26</v>
      </c>
      <c r="F97" s="8">
        <v>2022</v>
      </c>
      <c r="G97" s="11" t="s">
        <v>357</v>
      </c>
      <c r="H97" s="12" t="s">
        <v>700</v>
      </c>
      <c r="I97" s="8" t="s">
        <v>23</v>
      </c>
      <c r="J97" s="12" t="s">
        <v>319</v>
      </c>
      <c r="K97" s="8" t="s">
        <v>232</v>
      </c>
      <c r="L97" s="8" t="s">
        <v>358</v>
      </c>
      <c r="M97" s="8" t="str">
        <f>VLOOKUP(Vehiculos2022[[#This Row],[Proyecto]],[3]Proyectos!$C$6:$H$44,2,0)</f>
        <v>IC-CB-F04-0010</v>
      </c>
      <c r="N97" s="8" t="str">
        <f>VLOOKUP(Vehiculos2022[[#This Row],[Proyecto]],[3]Proyectos!$C$6:$H$44,6,0)</f>
        <v>Ingenieria</v>
      </c>
      <c r="O97" s="8" t="s">
        <v>30</v>
      </c>
      <c r="P97" s="13" t="s">
        <v>806</v>
      </c>
      <c r="Q97" s="51" t="s">
        <v>343</v>
      </c>
      <c r="R97" s="14">
        <v>45960</v>
      </c>
      <c r="S97" s="8" t="s">
        <v>255</v>
      </c>
      <c r="T97" s="31"/>
    </row>
    <row r="98" spans="2:20" x14ac:dyDescent="0.25">
      <c r="B98" s="8">
        <v>87</v>
      </c>
      <c r="C98" s="9">
        <v>45812.359390277779</v>
      </c>
      <c r="D98" s="33" t="s">
        <v>325</v>
      </c>
      <c r="E98" s="12" t="s">
        <v>21</v>
      </c>
      <c r="F98" s="12"/>
      <c r="G98" s="11" t="s">
        <v>595</v>
      </c>
      <c r="H98" s="12" t="s">
        <v>619</v>
      </c>
      <c r="I98" s="8" t="s">
        <v>23</v>
      </c>
      <c r="J98" s="12" t="s">
        <v>319</v>
      </c>
      <c r="K98" s="12" t="s">
        <v>632</v>
      </c>
      <c r="L98" s="8" t="s">
        <v>29</v>
      </c>
      <c r="M98" s="8" t="str">
        <f>VLOOKUP(Vehiculos2022[[#This Row],[Proyecto]],[3]Proyectos!$C$6:$H$44,2,0)</f>
        <v>IC-TG-F04-0015</v>
      </c>
      <c r="N98" s="8" t="str">
        <f>VLOOKUP(Vehiculos2022[[#This Row],[Proyecto]],[3]Proyectos!$C$6:$H$44,6,0)</f>
        <v>Ingenieria</v>
      </c>
      <c r="O98" s="8" t="s">
        <v>30</v>
      </c>
      <c r="P98" s="27" t="s">
        <v>792</v>
      </c>
      <c r="Q98" s="51" t="s">
        <v>320</v>
      </c>
      <c r="R98" s="16"/>
      <c r="S98" s="8"/>
      <c r="T98" s="45"/>
    </row>
    <row r="99" spans="2:20" x14ac:dyDescent="0.25">
      <c r="B99" s="8">
        <v>88</v>
      </c>
      <c r="C99" s="9">
        <v>45812.359390277779</v>
      </c>
      <c r="D99" s="15" t="s">
        <v>326</v>
      </c>
      <c r="E99" s="8" t="s">
        <v>26</v>
      </c>
      <c r="F99" s="8">
        <v>2022</v>
      </c>
      <c r="G99" s="11" t="s">
        <v>357</v>
      </c>
      <c r="H99" s="8" t="s">
        <v>654</v>
      </c>
      <c r="I99" s="8" t="s">
        <v>23</v>
      </c>
      <c r="J99" s="12" t="s">
        <v>319</v>
      </c>
      <c r="K99" s="8" t="s">
        <v>28</v>
      </c>
      <c r="L99" s="8" t="s">
        <v>358</v>
      </c>
      <c r="M99" s="8" t="str">
        <f>VLOOKUP(Vehiculos2022[[#This Row],[Proyecto]],[3]Proyectos!$C$6:$H$44,2,0)</f>
        <v>IC-CB-F04-0010</v>
      </c>
      <c r="N99" s="8" t="str">
        <f>VLOOKUP(Vehiculos2022[[#This Row],[Proyecto]],[3]Proyectos!$C$6:$H$44,6,0)</f>
        <v>Ingenieria</v>
      </c>
      <c r="O99" s="8" t="s">
        <v>30</v>
      </c>
      <c r="P99" s="13" t="s">
        <v>620</v>
      </c>
      <c r="Q99" s="51" t="s">
        <v>46</v>
      </c>
      <c r="R99" s="14">
        <v>46564</v>
      </c>
      <c r="S99" s="8" t="s">
        <v>255</v>
      </c>
      <c r="T99" s="31"/>
    </row>
    <row r="100" spans="2:20" x14ac:dyDescent="0.25">
      <c r="B100" s="8">
        <v>89</v>
      </c>
      <c r="C100" s="9">
        <v>45812.359390277779</v>
      </c>
      <c r="D100" s="15" t="s">
        <v>327</v>
      </c>
      <c r="E100" s="8" t="s">
        <v>26</v>
      </c>
      <c r="F100" s="8">
        <v>2022</v>
      </c>
      <c r="G100" s="11" t="s">
        <v>357</v>
      </c>
      <c r="H100" s="12" t="s">
        <v>366</v>
      </c>
      <c r="I100" s="8" t="s">
        <v>23</v>
      </c>
      <c r="J100" s="12" t="s">
        <v>319</v>
      </c>
      <c r="K100" s="8" t="s">
        <v>28</v>
      </c>
      <c r="L100" s="8" t="s">
        <v>29</v>
      </c>
      <c r="M100" s="8" t="str">
        <f>VLOOKUP(Vehiculos2022[[#This Row],[Proyecto]],[3]Proyectos!$C$6:$H$44,2,0)</f>
        <v>IC-TG-F04-0015</v>
      </c>
      <c r="N100" s="8" t="str">
        <f>VLOOKUP(Vehiculos2022[[#This Row],[Proyecto]],[3]Proyectos!$C$6:$H$44,6,0)</f>
        <v>Ingenieria</v>
      </c>
      <c r="O100" s="8" t="s">
        <v>30</v>
      </c>
      <c r="P100" s="13" t="s">
        <v>273</v>
      </c>
      <c r="Q100" s="51" t="s">
        <v>274</v>
      </c>
      <c r="R100" s="14">
        <v>46306</v>
      </c>
      <c r="S100" s="8" t="s">
        <v>255</v>
      </c>
      <c r="T100" s="31"/>
    </row>
    <row r="101" spans="2:20" x14ac:dyDescent="0.25">
      <c r="B101" s="8">
        <v>90</v>
      </c>
      <c r="C101" s="9">
        <v>45812.359390277779</v>
      </c>
      <c r="D101" s="15" t="s">
        <v>328</v>
      </c>
      <c r="E101" s="8" t="s">
        <v>21</v>
      </c>
      <c r="F101" s="8">
        <v>2023</v>
      </c>
      <c r="G101" s="11" t="s">
        <v>595</v>
      </c>
      <c r="H101" s="12" t="s">
        <v>329</v>
      </c>
      <c r="I101" s="8" t="s">
        <v>23</v>
      </c>
      <c r="J101" s="12" t="s">
        <v>319</v>
      </c>
      <c r="K101" s="8" t="s">
        <v>43</v>
      </c>
      <c r="L101" s="8" t="s">
        <v>358</v>
      </c>
      <c r="M101" s="8" t="str">
        <f>VLOOKUP(Vehiculos2022[[#This Row],[Proyecto]],[3]Proyectos!$C$6:$H$44,2,0)</f>
        <v>IC-CB-F04-0010</v>
      </c>
      <c r="N101" s="8" t="str">
        <f>VLOOKUP(Vehiculos2022[[#This Row],[Proyecto]],[3]Proyectos!$C$6:$H$44,6,0)</f>
        <v>Ingenieria</v>
      </c>
      <c r="O101" s="8" t="s">
        <v>30</v>
      </c>
      <c r="P101" s="13" t="s">
        <v>807</v>
      </c>
      <c r="Q101" s="51"/>
      <c r="R101" s="14"/>
      <c r="S101" s="8"/>
      <c r="T101" s="31"/>
    </row>
    <row r="102" spans="2:20" x14ac:dyDescent="0.25">
      <c r="B102" s="8">
        <v>91</v>
      </c>
      <c r="C102" s="9">
        <v>45812.359390277779</v>
      </c>
      <c r="D102" s="18" t="s">
        <v>330</v>
      </c>
      <c r="E102" s="12" t="s">
        <v>21</v>
      </c>
      <c r="F102" s="12">
        <v>2022</v>
      </c>
      <c r="G102" s="11" t="s">
        <v>595</v>
      </c>
      <c r="H102" s="12" t="s">
        <v>331</v>
      </c>
      <c r="I102" s="8" t="s">
        <v>23</v>
      </c>
      <c r="J102" s="12" t="s">
        <v>319</v>
      </c>
      <c r="K102" s="12" t="s">
        <v>47</v>
      </c>
      <c r="L102" s="8" t="s">
        <v>358</v>
      </c>
      <c r="M102" s="8" t="str">
        <f>VLOOKUP(Vehiculos2022[[#This Row],[Proyecto]],[3]Proyectos!$C$6:$H$44,2,0)</f>
        <v>IC-CB-F04-0010</v>
      </c>
      <c r="N102" s="8" t="str">
        <f>VLOOKUP(Vehiculos2022[[#This Row],[Proyecto]],[3]Proyectos!$C$6:$H$44,6,0)</f>
        <v>Ingenieria</v>
      </c>
      <c r="O102" s="8" t="s">
        <v>30</v>
      </c>
      <c r="P102" s="27" t="s">
        <v>523</v>
      </c>
      <c r="Q102" s="51" t="s">
        <v>344</v>
      </c>
      <c r="R102" s="16">
        <v>45590</v>
      </c>
      <c r="S102" s="8" t="s">
        <v>255</v>
      </c>
      <c r="T102" s="45"/>
    </row>
    <row r="103" spans="2:20" x14ac:dyDescent="0.25">
      <c r="B103" s="8">
        <v>92</v>
      </c>
      <c r="C103" s="9">
        <v>45812.359390277779</v>
      </c>
      <c r="D103" s="33" t="s">
        <v>332</v>
      </c>
      <c r="E103" s="12" t="s">
        <v>21</v>
      </c>
      <c r="F103" s="12">
        <v>2022</v>
      </c>
      <c r="G103" s="11" t="s">
        <v>595</v>
      </c>
      <c r="H103" s="12" t="s">
        <v>621</v>
      </c>
      <c r="I103" s="8" t="s">
        <v>23</v>
      </c>
      <c r="J103" s="12" t="s">
        <v>319</v>
      </c>
      <c r="K103" s="12" t="s">
        <v>33</v>
      </c>
      <c r="L103" s="8" t="s">
        <v>362</v>
      </c>
      <c r="M103" s="8" t="str">
        <f>VLOOKUP(Vehiculos2022[[#This Row],[Proyecto]],[3]Proyectos!$C$6:$H$44,2,0)</f>
        <v>IC-CL-F03-0007</v>
      </c>
      <c r="N103" s="8" t="str">
        <f>VLOOKUP(Vehiculos2022[[#This Row],[Proyecto]],[3]Proyectos!$C$6:$H$44,6,0)</f>
        <v>O&amp;M</v>
      </c>
      <c r="O103" s="8" t="s">
        <v>25</v>
      </c>
      <c r="P103" s="27" t="s">
        <v>289</v>
      </c>
      <c r="Q103" s="35">
        <v>1807199501920</v>
      </c>
      <c r="R103" s="16">
        <v>47362</v>
      </c>
      <c r="S103" s="8" t="s">
        <v>255</v>
      </c>
      <c r="T103" s="31"/>
    </row>
    <row r="104" spans="2:20" x14ac:dyDescent="0.25">
      <c r="B104" s="8">
        <v>93</v>
      </c>
      <c r="C104" s="9">
        <v>45812.359390277779</v>
      </c>
      <c r="D104" s="10" t="s">
        <v>333</v>
      </c>
      <c r="E104" s="8" t="s">
        <v>26</v>
      </c>
      <c r="F104" s="8">
        <v>2022</v>
      </c>
      <c r="G104" s="11" t="s">
        <v>357</v>
      </c>
      <c r="H104" s="32" t="s">
        <v>768</v>
      </c>
      <c r="I104" s="8" t="s">
        <v>23</v>
      </c>
      <c r="J104" s="12" t="s">
        <v>319</v>
      </c>
      <c r="K104" s="8" t="s">
        <v>231</v>
      </c>
      <c r="L104" s="8" t="s">
        <v>358</v>
      </c>
      <c r="M104" s="8" t="str">
        <f>VLOOKUP(Vehiculos2022[[#This Row],[Proyecto]],[3]Proyectos!$C$6:$H$44,2,0)</f>
        <v>IC-CB-F04-0010</v>
      </c>
      <c r="N104" s="8" t="str">
        <f>VLOOKUP(Vehiculos2022[[#This Row],[Proyecto]],[3]Proyectos!$C$6:$H$44,6,0)</f>
        <v>Ingenieria</v>
      </c>
      <c r="O104" s="8" t="s">
        <v>30</v>
      </c>
      <c r="P104" s="13" t="s">
        <v>522</v>
      </c>
      <c r="Q104" s="51" t="s">
        <v>345</v>
      </c>
      <c r="R104" s="14">
        <v>45926</v>
      </c>
      <c r="S104" s="8" t="s">
        <v>255</v>
      </c>
      <c r="T104" s="31"/>
    </row>
    <row r="105" spans="2:20" x14ac:dyDescent="0.25">
      <c r="B105" s="8">
        <v>94</v>
      </c>
      <c r="C105" s="9">
        <v>45812.359390277779</v>
      </c>
      <c r="D105" s="33" t="s">
        <v>334</v>
      </c>
      <c r="E105" s="12" t="s">
        <v>26</v>
      </c>
      <c r="F105" s="12">
        <v>2022</v>
      </c>
      <c r="G105" s="11" t="s">
        <v>357</v>
      </c>
      <c r="H105" s="12" t="s">
        <v>539</v>
      </c>
      <c r="I105" s="8" t="s">
        <v>23</v>
      </c>
      <c r="J105" s="12" t="s">
        <v>319</v>
      </c>
      <c r="K105" s="12" t="s">
        <v>335</v>
      </c>
      <c r="L105" s="8" t="s">
        <v>358</v>
      </c>
      <c r="M105" s="8" t="str">
        <f>VLOOKUP(Vehiculos2022[[#This Row],[Proyecto]],[3]Proyectos!$C$6:$H$44,2,0)</f>
        <v>IC-CB-F04-0010</v>
      </c>
      <c r="N105" s="8" t="str">
        <f>VLOOKUP(Vehiculos2022[[#This Row],[Proyecto]],[3]Proyectos!$C$6:$H$44,6,0)</f>
        <v>Ingenieria</v>
      </c>
      <c r="O105" s="8" t="s">
        <v>30</v>
      </c>
      <c r="P105" s="27" t="s">
        <v>769</v>
      </c>
      <c r="Q105" s="51" t="s">
        <v>346</v>
      </c>
      <c r="R105" s="16">
        <v>46260</v>
      </c>
      <c r="S105" s="8" t="s">
        <v>255</v>
      </c>
      <c r="T105" s="45"/>
    </row>
    <row r="106" spans="2:20" x14ac:dyDescent="0.25">
      <c r="B106" s="8">
        <v>95</v>
      </c>
      <c r="C106" s="9">
        <v>45812.359390277779</v>
      </c>
      <c r="D106" s="15" t="s">
        <v>348</v>
      </c>
      <c r="E106" s="8" t="s">
        <v>351</v>
      </c>
      <c r="F106" s="8">
        <v>2023</v>
      </c>
      <c r="G106" s="11" t="s">
        <v>352</v>
      </c>
      <c r="H106" s="12" t="s">
        <v>377</v>
      </c>
      <c r="I106" s="8" t="s">
        <v>23</v>
      </c>
      <c r="J106" s="12" t="s">
        <v>319</v>
      </c>
      <c r="K106" s="8" t="s">
        <v>236</v>
      </c>
      <c r="L106" s="8" t="s">
        <v>783</v>
      </c>
      <c r="M106" s="8" t="str">
        <f>VLOOKUP(Vehiculos2022[[#This Row],[Proyecto]],[3]Proyectos!$C$6:$H$44,2,0)</f>
        <v>ST-TG-V05-0008</v>
      </c>
      <c r="N106" s="8" t="str">
        <f>VLOOKUP(Vehiculos2022[[#This Row],[Proyecto]],[3]Proyectos!$C$6:$H$44,6,0)</f>
        <v>Operaciones Tecnicas</v>
      </c>
      <c r="O106" s="8" t="s">
        <v>527</v>
      </c>
      <c r="P106" s="13" t="s">
        <v>830</v>
      </c>
      <c r="Q106" s="35" t="s">
        <v>364</v>
      </c>
      <c r="R106" s="14">
        <v>47330</v>
      </c>
      <c r="S106" s="8" t="s">
        <v>255</v>
      </c>
      <c r="T106" s="31"/>
    </row>
    <row r="107" spans="2:20" x14ac:dyDescent="0.25">
      <c r="B107" s="8">
        <v>96</v>
      </c>
      <c r="C107" s="9">
        <v>45812.359390277779</v>
      </c>
      <c r="D107" s="15" t="s">
        <v>349</v>
      </c>
      <c r="E107" s="8" t="s">
        <v>351</v>
      </c>
      <c r="F107" s="8">
        <v>2022</v>
      </c>
      <c r="G107" s="11" t="s">
        <v>352</v>
      </c>
      <c r="H107" s="12" t="s">
        <v>378</v>
      </c>
      <c r="I107" s="8" t="s">
        <v>23</v>
      </c>
      <c r="J107" s="12" t="s">
        <v>319</v>
      </c>
      <c r="K107" s="8" t="s">
        <v>28</v>
      </c>
      <c r="L107" s="8" t="s">
        <v>41</v>
      </c>
      <c r="M107" s="8" t="str">
        <f>VLOOKUP(Vehiculos2022[[#This Row],[Proyecto]],[3]Proyectos!$C$6:$H$44,2,0)</f>
        <v>ST-TG-V05-0005</v>
      </c>
      <c r="N107" s="8" t="str">
        <f>VLOOKUP(Vehiculos2022[[#This Row],[Proyecto]],[3]Proyectos!$C$6:$H$44,6,0)</f>
        <v>Operaciones Tecnicas</v>
      </c>
      <c r="O107" s="8" t="s">
        <v>527</v>
      </c>
      <c r="P107" s="13" t="s">
        <v>247</v>
      </c>
      <c r="Q107" s="35" t="s">
        <v>92</v>
      </c>
      <c r="R107" s="14">
        <v>45392</v>
      </c>
      <c r="S107" s="8" t="s">
        <v>255</v>
      </c>
      <c r="T107" s="31"/>
    </row>
    <row r="108" spans="2:20" x14ac:dyDescent="0.25">
      <c r="B108" s="8">
        <v>97</v>
      </c>
      <c r="C108" s="9">
        <v>45812.359390277779</v>
      </c>
      <c r="D108" s="15" t="s">
        <v>350</v>
      </c>
      <c r="E108" s="8" t="s">
        <v>26</v>
      </c>
      <c r="F108" s="8">
        <v>2022</v>
      </c>
      <c r="G108" s="11" t="s">
        <v>357</v>
      </c>
      <c r="H108" s="12" t="s">
        <v>701</v>
      </c>
      <c r="I108" s="8" t="s">
        <v>23</v>
      </c>
      <c r="J108" s="12" t="s">
        <v>319</v>
      </c>
      <c r="K108" s="8" t="s">
        <v>305</v>
      </c>
      <c r="L108" s="8" t="s">
        <v>29</v>
      </c>
      <c r="M108" s="8" t="str">
        <f>VLOOKUP(Vehiculos2022[[#This Row],[Proyecto]],[3]Proyectos!$C$6:$H$44,2,0)</f>
        <v>IC-TG-F04-0015</v>
      </c>
      <c r="N108" s="8" t="str">
        <f>VLOOKUP(Vehiculos2022[[#This Row],[Proyecto]],[3]Proyectos!$C$6:$H$44,6,0)</f>
        <v>Ingenieria</v>
      </c>
      <c r="O108" s="8" t="s">
        <v>30</v>
      </c>
      <c r="P108" s="13" t="s">
        <v>808</v>
      </c>
      <c r="Q108" s="51" t="s">
        <v>345</v>
      </c>
      <c r="R108" s="14"/>
      <c r="S108" s="8"/>
      <c r="T108" s="31"/>
    </row>
    <row r="109" spans="2:20" x14ac:dyDescent="0.25">
      <c r="B109" s="8">
        <v>98</v>
      </c>
      <c r="C109" s="9">
        <v>45812.359390277779</v>
      </c>
      <c r="D109" s="15" t="s">
        <v>359</v>
      </c>
      <c r="E109" s="8" t="s">
        <v>26</v>
      </c>
      <c r="F109" s="8">
        <v>2024</v>
      </c>
      <c r="G109" s="11" t="s">
        <v>357</v>
      </c>
      <c r="H109" s="12" t="s">
        <v>714</v>
      </c>
      <c r="I109" s="8" t="s">
        <v>23</v>
      </c>
      <c r="J109" s="12" t="s">
        <v>319</v>
      </c>
      <c r="K109" s="8"/>
      <c r="L109" s="8" t="s">
        <v>809</v>
      </c>
      <c r="M109" s="8" t="str">
        <f>VLOOKUP(Vehiculos2022[[#This Row],[Proyecto]],[3]Proyectos!$C$6:$H$44,2,0)</f>
        <v>IC-HW-V05-0004</v>
      </c>
      <c r="N109" s="8" t="str">
        <f>VLOOKUP(Vehiculos2022[[#This Row],[Proyecto]],[3]Proyectos!$C$6:$H$44,6,0)</f>
        <v>Operaciones Tecnicas</v>
      </c>
      <c r="O109" s="8" t="s">
        <v>249</v>
      </c>
      <c r="P109" s="13" t="s">
        <v>687</v>
      </c>
      <c r="Q109" s="35" t="s">
        <v>688</v>
      </c>
      <c r="R109" s="14" t="s">
        <v>689</v>
      </c>
      <c r="S109" s="8" t="s">
        <v>255</v>
      </c>
      <c r="T109" s="31"/>
    </row>
    <row r="110" spans="2:20" x14ac:dyDescent="0.25">
      <c r="B110" s="8">
        <v>99</v>
      </c>
      <c r="C110" s="9">
        <v>45812.359390277779</v>
      </c>
      <c r="D110" s="15" t="s">
        <v>360</v>
      </c>
      <c r="E110" s="8" t="s">
        <v>26</v>
      </c>
      <c r="F110" s="8">
        <v>2024</v>
      </c>
      <c r="G110" s="11" t="s">
        <v>357</v>
      </c>
      <c r="H110" s="8" t="s">
        <v>622</v>
      </c>
      <c r="I110" s="8" t="s">
        <v>23</v>
      </c>
      <c r="J110" s="12" t="s">
        <v>319</v>
      </c>
      <c r="K110" s="8" t="s">
        <v>28</v>
      </c>
      <c r="L110" s="8" t="s">
        <v>29</v>
      </c>
      <c r="M110" s="8" t="str">
        <f>VLOOKUP(Vehiculos2022[[#This Row],[Proyecto]],[3]Proyectos!$C$6:$H$44,2,0)</f>
        <v>IC-TG-F04-0015</v>
      </c>
      <c r="N110" s="8" t="str">
        <f>VLOOKUP(Vehiculos2022[[#This Row],[Proyecto]],[3]Proyectos!$C$6:$H$44,6,0)</f>
        <v>Ingenieria</v>
      </c>
      <c r="O110" s="8" t="s">
        <v>30</v>
      </c>
      <c r="P110" s="13" t="s">
        <v>528</v>
      </c>
      <c r="Q110" s="51" t="s">
        <v>338</v>
      </c>
      <c r="R110" s="14">
        <v>45149</v>
      </c>
      <c r="S110" s="8" t="s">
        <v>255</v>
      </c>
      <c r="T110" s="31"/>
    </row>
    <row r="111" spans="2:20" x14ac:dyDescent="0.25">
      <c r="B111" s="8">
        <v>100</v>
      </c>
      <c r="C111" s="9">
        <v>45812.359390277779</v>
      </c>
      <c r="D111" s="15" t="s">
        <v>386</v>
      </c>
      <c r="E111" s="8" t="s">
        <v>351</v>
      </c>
      <c r="F111" s="8">
        <v>2022</v>
      </c>
      <c r="G111" s="11" t="s">
        <v>352</v>
      </c>
      <c r="H111" s="41" t="s">
        <v>715</v>
      </c>
      <c r="I111" s="8" t="s">
        <v>23</v>
      </c>
      <c r="J111" s="12" t="s">
        <v>319</v>
      </c>
      <c r="K111" s="8" t="s">
        <v>236</v>
      </c>
      <c r="L111" s="8" t="s">
        <v>41</v>
      </c>
      <c r="M111" s="8" t="str">
        <f>VLOOKUP(Vehiculos2022[[#This Row],[Proyecto]],[3]Proyectos!$C$6:$H$44,2,0)</f>
        <v>ST-TG-V05-0005</v>
      </c>
      <c r="N111" s="8" t="str">
        <f>VLOOKUP(Vehiculos2022[[#This Row],[Proyecto]],[3]Proyectos!$C$6:$H$44,6,0)</f>
        <v>Operaciones Tecnicas</v>
      </c>
      <c r="O111" s="8" t="s">
        <v>527</v>
      </c>
      <c r="P111" s="13" t="s">
        <v>244</v>
      </c>
      <c r="Q111" s="35" t="s">
        <v>250</v>
      </c>
      <c r="R111" s="14">
        <v>45514</v>
      </c>
      <c r="S111" s="8" t="s">
        <v>255</v>
      </c>
      <c r="T111" s="31"/>
    </row>
    <row r="112" spans="2:20" x14ac:dyDescent="0.25">
      <c r="B112" s="8">
        <v>101</v>
      </c>
      <c r="C112" s="9">
        <v>45812.359390277779</v>
      </c>
      <c r="D112" s="15" t="s">
        <v>387</v>
      </c>
      <c r="E112" s="39" t="s">
        <v>26</v>
      </c>
      <c r="F112" s="12"/>
      <c r="G112" s="11" t="s">
        <v>357</v>
      </c>
      <c r="H112" s="12" t="s">
        <v>388</v>
      </c>
      <c r="I112" s="8" t="s">
        <v>23</v>
      </c>
      <c r="J112" s="12" t="s">
        <v>319</v>
      </c>
      <c r="K112" s="12" t="s">
        <v>56</v>
      </c>
      <c r="L112" s="8" t="s">
        <v>237</v>
      </c>
      <c r="M112" s="8" t="str">
        <f>VLOOKUP(Vehiculos2022[[#This Row],[Proyecto]],[3]Proyectos!$C$6:$H$44,2,0)</f>
        <v>ST-TG-V05-0001</v>
      </c>
      <c r="N112" s="8" t="str">
        <f>VLOOKUP(Vehiculos2022[[#This Row],[Proyecto]],[3]Proyectos!$C$6:$H$44,6,0)</f>
        <v>Operaciones Tecnicas</v>
      </c>
      <c r="O112" s="8" t="s">
        <v>641</v>
      </c>
      <c r="P112" s="27" t="s">
        <v>831</v>
      </c>
      <c r="Q112" s="35" t="s">
        <v>832</v>
      </c>
      <c r="R112" s="16" t="s">
        <v>833</v>
      </c>
      <c r="S112" s="8" t="s">
        <v>255</v>
      </c>
      <c r="T112" s="31"/>
    </row>
    <row r="113" spans="2:20" x14ac:dyDescent="0.25">
      <c r="B113" s="8">
        <v>102</v>
      </c>
      <c r="C113" s="9">
        <v>45812.359390277779</v>
      </c>
      <c r="D113" s="15" t="s">
        <v>389</v>
      </c>
      <c r="E113" s="12" t="s">
        <v>26</v>
      </c>
      <c r="F113" s="12">
        <v>2021</v>
      </c>
      <c r="G113" s="11" t="s">
        <v>357</v>
      </c>
      <c r="H113" s="12" t="s">
        <v>793</v>
      </c>
      <c r="I113" s="8" t="s">
        <v>23</v>
      </c>
      <c r="J113" s="12" t="s">
        <v>319</v>
      </c>
      <c r="K113" s="8" t="s">
        <v>236</v>
      </c>
      <c r="L113" s="8" t="s">
        <v>41</v>
      </c>
      <c r="M113" s="8" t="str">
        <f>VLOOKUP(Vehiculos2022[[#This Row],[Proyecto]],[3]Proyectos!$C$6:$H$44,2,0)</f>
        <v>ST-TG-V05-0005</v>
      </c>
      <c r="N113" s="8" t="str">
        <f>VLOOKUP(Vehiculos2022[[#This Row],[Proyecto]],[3]Proyectos!$C$6:$H$44,6,0)</f>
        <v>Operaciones Tecnicas</v>
      </c>
      <c r="O113" s="8" t="s">
        <v>249</v>
      </c>
      <c r="P113" s="27" t="s">
        <v>623</v>
      </c>
      <c r="Q113" s="35" t="s">
        <v>624</v>
      </c>
      <c r="R113" s="16">
        <v>46003</v>
      </c>
      <c r="S113" s="8" t="s">
        <v>255</v>
      </c>
      <c r="T113" s="45"/>
    </row>
    <row r="114" spans="2:20" x14ac:dyDescent="0.25">
      <c r="B114" s="8">
        <v>103</v>
      </c>
      <c r="C114" s="9">
        <v>45812.359390277779</v>
      </c>
      <c r="D114" s="15" t="s">
        <v>393</v>
      </c>
      <c r="E114" s="8" t="s">
        <v>26</v>
      </c>
      <c r="F114" s="8"/>
      <c r="G114" s="11" t="s">
        <v>357</v>
      </c>
      <c r="H114" s="8" t="s">
        <v>625</v>
      </c>
      <c r="I114" s="8" t="s">
        <v>23</v>
      </c>
      <c r="J114" s="12" t="s">
        <v>319</v>
      </c>
      <c r="K114" s="8" t="s">
        <v>802</v>
      </c>
      <c r="L114" s="8" t="s">
        <v>237</v>
      </c>
      <c r="M114" s="8" t="str">
        <f>VLOOKUP(Vehiculos2022[[#This Row],[Proyecto]],[3]Proyectos!$C$6:$H$44,2,0)</f>
        <v>ST-TG-V05-0001</v>
      </c>
      <c r="N114" s="8" t="str">
        <f>VLOOKUP(Vehiculos2022[[#This Row],[Proyecto]],[3]Proyectos!$C$6:$H$44,6,0)</f>
        <v>Operaciones Tecnicas</v>
      </c>
      <c r="O114" s="8" t="s">
        <v>641</v>
      </c>
      <c r="P114" s="13" t="s">
        <v>770</v>
      </c>
      <c r="Q114" s="35" t="s">
        <v>742</v>
      </c>
      <c r="R114" s="14">
        <v>46570</v>
      </c>
      <c r="S114" s="8" t="s">
        <v>255</v>
      </c>
      <c r="T114" s="31"/>
    </row>
    <row r="115" spans="2:20" x14ac:dyDescent="0.25">
      <c r="B115" s="8">
        <v>104</v>
      </c>
      <c r="C115" s="9">
        <v>45812.359390277779</v>
      </c>
      <c r="D115" s="15" t="s">
        <v>400</v>
      </c>
      <c r="E115" s="8" t="s">
        <v>26</v>
      </c>
      <c r="F115" s="8">
        <v>2024</v>
      </c>
      <c r="G115" s="11" t="s">
        <v>357</v>
      </c>
      <c r="H115" s="8" t="s">
        <v>730</v>
      </c>
      <c r="I115" s="8" t="s">
        <v>23</v>
      </c>
      <c r="J115" s="12" t="s">
        <v>319</v>
      </c>
      <c r="K115" s="8" t="s">
        <v>28</v>
      </c>
      <c r="L115" s="8" t="s">
        <v>29</v>
      </c>
      <c r="M115" s="8" t="str">
        <f>VLOOKUP(Vehiculos2022[[#This Row],[Proyecto]],[3]Proyectos!$C$6:$H$44,2,0)</f>
        <v>IC-TG-F04-0015</v>
      </c>
      <c r="N115" s="8" t="str">
        <f>VLOOKUP(Vehiculos2022[[#This Row],[Proyecto]],[3]Proyectos!$C$6:$H$44,6,0)</f>
        <v>Ingenieria</v>
      </c>
      <c r="O115" s="8" t="s">
        <v>30</v>
      </c>
      <c r="P115" s="13" t="s">
        <v>361</v>
      </c>
      <c r="Q115" s="51" t="s">
        <v>343</v>
      </c>
      <c r="R115" s="14">
        <v>45960</v>
      </c>
      <c r="S115" s="8" t="s">
        <v>255</v>
      </c>
      <c r="T115" s="31"/>
    </row>
    <row r="116" spans="2:20" x14ac:dyDescent="0.25">
      <c r="B116" s="8">
        <v>105</v>
      </c>
      <c r="C116" s="9">
        <v>45812.359390277779</v>
      </c>
      <c r="D116" s="10" t="s">
        <v>408</v>
      </c>
      <c r="E116" s="8" t="s">
        <v>26</v>
      </c>
      <c r="F116" s="8">
        <v>2022</v>
      </c>
      <c r="G116" s="8" t="s">
        <v>357</v>
      </c>
      <c r="H116" s="12" t="s">
        <v>716</v>
      </c>
      <c r="I116" s="8" t="s">
        <v>23</v>
      </c>
      <c r="J116" s="12" t="s">
        <v>319</v>
      </c>
      <c r="K116" s="8" t="s">
        <v>822</v>
      </c>
      <c r="L116" s="8" t="s">
        <v>257</v>
      </c>
      <c r="M116" s="8" t="str">
        <f>VLOOKUP(Vehiculos2022[[#This Row],[Proyecto]],[3]Proyectos!$C$6:$H$44,2,0)</f>
        <v>IC-TG-F13-0016</v>
      </c>
      <c r="N116" s="8" t="str">
        <f>VLOOKUP(Vehiculos2022[[#This Row],[Proyecto]],[3]Proyectos!$C$6:$H$44,6,0)</f>
        <v xml:space="preserve">Mantenimiento Técnico </v>
      </c>
      <c r="O116" s="8" t="s">
        <v>258</v>
      </c>
      <c r="P116" s="13" t="s">
        <v>834</v>
      </c>
      <c r="Q116" s="35" t="s">
        <v>835</v>
      </c>
      <c r="R116" s="14"/>
      <c r="S116" s="8" t="s">
        <v>255</v>
      </c>
      <c r="T116" s="31"/>
    </row>
    <row r="117" spans="2:20" x14ac:dyDescent="0.25">
      <c r="B117" s="8">
        <v>106</v>
      </c>
      <c r="C117" s="9">
        <v>45812.359390277779</v>
      </c>
      <c r="D117" s="15" t="s">
        <v>512</v>
      </c>
      <c r="E117" s="8" t="s">
        <v>21</v>
      </c>
      <c r="F117" s="8">
        <v>2022</v>
      </c>
      <c r="G117" s="11" t="s">
        <v>595</v>
      </c>
      <c r="H117" s="12" t="s">
        <v>717</v>
      </c>
      <c r="I117" s="8" t="s">
        <v>23</v>
      </c>
      <c r="J117" s="12" t="s">
        <v>319</v>
      </c>
      <c r="K117" s="8" t="s">
        <v>235</v>
      </c>
      <c r="L117" s="8" t="s">
        <v>407</v>
      </c>
      <c r="M117" s="8" t="str">
        <f>VLOOKUP(Vehiculos2022[[#This Row],[Proyecto]],[3]Proyectos!$C$6:$H$44,2,0)</f>
        <v>ST-TG-F10-0003</v>
      </c>
      <c r="N117" s="8" t="str">
        <f>VLOOKUP(Vehiculos2022[[#This Row],[Proyecto]],[3]Proyectos!$C$6:$H$44,6,0)</f>
        <v>Proyectos</v>
      </c>
      <c r="O117" s="8" t="s">
        <v>233</v>
      </c>
      <c r="P117" s="13" t="s">
        <v>575</v>
      </c>
      <c r="Q117" s="51" t="s">
        <v>219</v>
      </c>
      <c r="R117" s="14">
        <v>46179</v>
      </c>
      <c r="S117" s="8" t="s">
        <v>255</v>
      </c>
      <c r="T117" s="31"/>
    </row>
    <row r="118" spans="2:20" x14ac:dyDescent="0.25">
      <c r="B118" s="8">
        <v>107</v>
      </c>
      <c r="C118" s="9">
        <v>45812.359390277779</v>
      </c>
      <c r="D118" s="15" t="s">
        <v>513</v>
      </c>
      <c r="E118" s="8" t="s">
        <v>26</v>
      </c>
      <c r="F118" s="8">
        <v>2024</v>
      </c>
      <c r="G118" s="11" t="s">
        <v>357</v>
      </c>
      <c r="H118" s="12" t="s">
        <v>718</v>
      </c>
      <c r="I118" s="8" t="s">
        <v>23</v>
      </c>
      <c r="J118" s="12" t="s">
        <v>319</v>
      </c>
      <c r="K118" s="8" t="s">
        <v>235</v>
      </c>
      <c r="L118" s="8" t="s">
        <v>407</v>
      </c>
      <c r="M118" s="8" t="str">
        <f>VLOOKUP(Vehiculos2022[[#This Row],[Proyecto]],[3]Proyectos!$C$6:$H$44,2,0)</f>
        <v>ST-TG-F10-0003</v>
      </c>
      <c r="N118" s="8" t="str">
        <f>VLOOKUP(Vehiculos2022[[#This Row],[Proyecto]],[3]Proyectos!$C$6:$H$44,6,0)</f>
        <v>Proyectos</v>
      </c>
      <c r="O118" s="8" t="s">
        <v>233</v>
      </c>
      <c r="P118" s="13" t="s">
        <v>576</v>
      </c>
      <c r="Q118" s="51" t="s">
        <v>222</v>
      </c>
      <c r="R118" s="14">
        <v>46698</v>
      </c>
      <c r="S118" s="8" t="s">
        <v>255</v>
      </c>
      <c r="T118" s="31"/>
    </row>
    <row r="119" spans="2:20" x14ac:dyDescent="0.25">
      <c r="B119" s="8">
        <v>108</v>
      </c>
      <c r="C119" s="9">
        <v>45812.359390277779</v>
      </c>
      <c r="D119" s="33" t="s">
        <v>516</v>
      </c>
      <c r="E119" s="12" t="s">
        <v>26</v>
      </c>
      <c r="F119" s="12">
        <v>2024</v>
      </c>
      <c r="G119" s="11" t="s">
        <v>357</v>
      </c>
      <c r="H119" s="12" t="s">
        <v>731</v>
      </c>
      <c r="I119" s="8" t="s">
        <v>23</v>
      </c>
      <c r="J119" s="12" t="s">
        <v>319</v>
      </c>
      <c r="K119" s="8" t="s">
        <v>28</v>
      </c>
      <c r="L119" s="8" t="s">
        <v>29</v>
      </c>
      <c r="M119" s="8" t="str">
        <f>VLOOKUP(Vehiculos2022[[#This Row],[Proyecto]],[3]Proyectos!$C$6:$H$44,2,0)</f>
        <v>IC-TG-F04-0015</v>
      </c>
      <c r="N119" s="8" t="str">
        <f>VLOOKUP(Vehiculos2022[[#This Row],[Proyecto]],[3]Proyectos!$C$6:$H$44,6,0)</f>
        <v>Ingenieria</v>
      </c>
      <c r="O119" s="8" t="s">
        <v>30</v>
      </c>
      <c r="P119" s="27" t="s">
        <v>590</v>
      </c>
      <c r="Q119" s="51" t="s">
        <v>320</v>
      </c>
      <c r="R119" s="16"/>
      <c r="S119" s="8"/>
      <c r="T119" s="45"/>
    </row>
    <row r="120" spans="2:20" x14ac:dyDescent="0.25">
      <c r="B120" s="8">
        <v>109</v>
      </c>
      <c r="C120" s="9">
        <v>45812.359390277779</v>
      </c>
      <c r="D120" s="10" t="s">
        <v>524</v>
      </c>
      <c r="E120" s="8" t="s">
        <v>647</v>
      </c>
      <c r="F120" s="8">
        <v>2022</v>
      </c>
      <c r="G120" s="11" t="s">
        <v>357</v>
      </c>
      <c r="H120" s="12" t="s">
        <v>651</v>
      </c>
      <c r="I120" s="8" t="s">
        <v>23</v>
      </c>
      <c r="J120" s="12" t="s">
        <v>319</v>
      </c>
      <c r="K120" s="8" t="s">
        <v>47</v>
      </c>
      <c r="L120" s="8" t="s">
        <v>358</v>
      </c>
      <c r="M120" s="8" t="str">
        <f>VLOOKUP(Vehiculos2022[[#This Row],[Proyecto]],[3]Proyectos!$C$6:$H$44,2,0)</f>
        <v>IC-CB-F04-0010</v>
      </c>
      <c r="N120" s="8" t="str">
        <f>VLOOKUP(Vehiculos2022[[#This Row],[Proyecto]],[3]Proyectos!$C$6:$H$44,6,0)</f>
        <v>Ingenieria</v>
      </c>
      <c r="O120" s="8" t="s">
        <v>30</v>
      </c>
      <c r="P120" s="13" t="s">
        <v>794</v>
      </c>
      <c r="Q120" s="51" t="s">
        <v>795</v>
      </c>
      <c r="R120" s="14">
        <v>45904</v>
      </c>
      <c r="S120" s="8"/>
      <c r="T120" s="31"/>
    </row>
    <row r="121" spans="2:20" x14ac:dyDescent="0.25">
      <c r="B121" s="8">
        <v>110</v>
      </c>
      <c r="C121" s="9">
        <v>45812.359390277779</v>
      </c>
      <c r="D121" s="10" t="s">
        <v>530</v>
      </c>
      <c r="E121" s="8" t="s">
        <v>26</v>
      </c>
      <c r="F121" s="8">
        <v>2024</v>
      </c>
      <c r="G121" s="11" t="s">
        <v>357</v>
      </c>
      <c r="H121" s="32" t="s">
        <v>732</v>
      </c>
      <c r="I121" s="8" t="s">
        <v>23</v>
      </c>
      <c r="J121" s="12" t="s">
        <v>319</v>
      </c>
      <c r="K121" s="8" t="s">
        <v>28</v>
      </c>
      <c r="L121" s="8" t="s">
        <v>29</v>
      </c>
      <c r="M121" s="8" t="str">
        <f>VLOOKUP(Vehiculos2022[[#This Row],[Proyecto]],[3]Proyectos!$C$6:$H$44,2,0)</f>
        <v>IC-TG-F04-0015</v>
      </c>
      <c r="N121" s="8" t="str">
        <f>VLOOKUP(Vehiculos2022[[#This Row],[Proyecto]],[3]Proyectos!$C$6:$H$44,6,0)</f>
        <v>Ingenieria</v>
      </c>
      <c r="O121" s="8" t="s">
        <v>30</v>
      </c>
      <c r="P121" s="13" t="s">
        <v>796</v>
      </c>
      <c r="Q121" s="51"/>
      <c r="R121" s="14"/>
      <c r="S121" s="8"/>
      <c r="T121" s="31"/>
    </row>
    <row r="122" spans="2:20" x14ac:dyDescent="0.25">
      <c r="B122" s="8">
        <v>111</v>
      </c>
      <c r="C122" s="9">
        <v>45812.359390277779</v>
      </c>
      <c r="D122" s="15" t="s">
        <v>531</v>
      </c>
      <c r="E122" s="8" t="s">
        <v>647</v>
      </c>
      <c r="F122" s="8">
        <v>2024</v>
      </c>
      <c r="G122" s="11" t="s">
        <v>648</v>
      </c>
      <c r="H122" s="12" t="s">
        <v>532</v>
      </c>
      <c r="I122" s="8" t="s">
        <v>23</v>
      </c>
      <c r="J122" s="12" t="s">
        <v>319</v>
      </c>
      <c r="K122" s="8" t="s">
        <v>28</v>
      </c>
      <c r="L122" s="8" t="s">
        <v>358</v>
      </c>
      <c r="M122" s="8" t="str">
        <f>VLOOKUP(Vehiculos2022[[#This Row],[Proyecto]],[3]Proyectos!$C$6:$H$44,2,0)</f>
        <v>IC-CB-F04-0010</v>
      </c>
      <c r="N122" s="8" t="str">
        <f>VLOOKUP(Vehiculos2022[[#This Row],[Proyecto]],[3]Proyectos!$C$6:$H$44,6,0)</f>
        <v>Ingenieria</v>
      </c>
      <c r="O122" s="8" t="s">
        <v>30</v>
      </c>
      <c r="P122" s="13" t="s">
        <v>797</v>
      </c>
      <c r="Q122" s="51" t="s">
        <v>345</v>
      </c>
      <c r="R122" s="14">
        <v>45926</v>
      </c>
      <c r="S122" s="8" t="s">
        <v>255</v>
      </c>
      <c r="T122" s="31"/>
    </row>
    <row r="123" spans="2:20" x14ac:dyDescent="0.25">
      <c r="B123" s="8">
        <v>112</v>
      </c>
      <c r="C123" s="9">
        <v>45812.359390277779</v>
      </c>
      <c r="D123" s="15" t="s">
        <v>533</v>
      </c>
      <c r="E123" s="8" t="s">
        <v>26</v>
      </c>
      <c r="F123" s="8">
        <v>2021</v>
      </c>
      <c r="G123" s="11" t="s">
        <v>357</v>
      </c>
      <c r="H123" s="12" t="s">
        <v>626</v>
      </c>
      <c r="I123" s="8" t="s">
        <v>23</v>
      </c>
      <c r="J123" s="12" t="s">
        <v>319</v>
      </c>
      <c r="K123" s="8" t="s">
        <v>534</v>
      </c>
      <c r="L123" s="8" t="s">
        <v>358</v>
      </c>
      <c r="M123" s="8" t="str">
        <f>VLOOKUP(Vehiculos2022[[#This Row],[Proyecto]],[3]Proyectos!$C$6:$H$44,2,0)</f>
        <v>IC-CB-F04-0010</v>
      </c>
      <c r="N123" s="8" t="str">
        <f>VLOOKUP(Vehiculos2022[[#This Row],[Proyecto]],[3]Proyectos!$C$6:$H$44,6,0)</f>
        <v>Ingenieria</v>
      </c>
      <c r="O123" s="8" t="s">
        <v>30</v>
      </c>
      <c r="P123" s="13" t="s">
        <v>593</v>
      </c>
      <c r="Q123" s="51" t="s">
        <v>529</v>
      </c>
      <c r="R123" s="14"/>
      <c r="S123" s="8"/>
      <c r="T123" s="31"/>
    </row>
    <row r="124" spans="2:20" x14ac:dyDescent="0.25">
      <c r="B124" s="8">
        <v>113</v>
      </c>
      <c r="C124" s="9">
        <v>45812.359390277779</v>
      </c>
      <c r="D124" s="33" t="s">
        <v>719</v>
      </c>
      <c r="E124" s="12" t="s">
        <v>26</v>
      </c>
      <c r="F124" s="12">
        <v>2021</v>
      </c>
      <c r="G124" s="11" t="s">
        <v>357</v>
      </c>
      <c r="H124" s="12" t="s">
        <v>720</v>
      </c>
      <c r="I124" s="8" t="s">
        <v>23</v>
      </c>
      <c r="J124" s="12" t="s">
        <v>319</v>
      </c>
      <c r="K124" s="12" t="s">
        <v>33</v>
      </c>
      <c r="L124" s="8" t="s">
        <v>27</v>
      </c>
      <c r="M124" s="8" t="str">
        <f>VLOOKUP(Vehiculos2022[[#This Row],[Proyecto]],[3]Proyectos!$C$6:$H$44,2,0)</f>
        <v>IC-CL-F03-0007</v>
      </c>
      <c r="N124" s="8" t="str">
        <f>VLOOKUP(Vehiculos2022[[#This Row],[Proyecto]],[3]Proyectos!$C$6:$H$44,6,0)</f>
        <v>O&amp;M</v>
      </c>
      <c r="O124" s="8" t="s">
        <v>25</v>
      </c>
      <c r="P124" s="27" t="s">
        <v>771</v>
      </c>
      <c r="Q124" s="35" t="s">
        <v>772</v>
      </c>
      <c r="R124" s="16">
        <v>46265</v>
      </c>
      <c r="S124" s="8" t="s">
        <v>255</v>
      </c>
      <c r="T124" s="31"/>
    </row>
    <row r="125" spans="2:20" x14ac:dyDescent="0.25">
      <c r="B125" s="8">
        <v>114</v>
      </c>
      <c r="C125" s="9">
        <v>45812.359390277779</v>
      </c>
      <c r="D125" s="33" t="s">
        <v>545</v>
      </c>
      <c r="E125" s="39" t="s">
        <v>26</v>
      </c>
      <c r="F125" s="12">
        <v>2022</v>
      </c>
      <c r="G125" s="11" t="s">
        <v>357</v>
      </c>
      <c r="H125" s="12" t="s">
        <v>721</v>
      </c>
      <c r="I125" s="8" t="s">
        <v>23</v>
      </c>
      <c r="J125" s="12" t="s">
        <v>319</v>
      </c>
      <c r="K125" s="12" t="s">
        <v>773</v>
      </c>
      <c r="L125" s="8" t="s">
        <v>237</v>
      </c>
      <c r="M125" s="8" t="str">
        <f>VLOOKUP(Vehiculos2022[[#This Row],[Proyecto]],[3]Proyectos!$C$6:$H$44,2,0)</f>
        <v>ST-TG-V05-0001</v>
      </c>
      <c r="N125" s="8" t="str">
        <f>VLOOKUP(Vehiculos2022[[#This Row],[Proyecto]],[3]Proyectos!$C$6:$H$44,6,0)</f>
        <v>Operaciones Tecnicas</v>
      </c>
      <c r="O125" s="8" t="s">
        <v>641</v>
      </c>
      <c r="P125" s="27" t="s">
        <v>810</v>
      </c>
      <c r="Q125" s="35" t="s">
        <v>811</v>
      </c>
      <c r="R125" s="16" t="s">
        <v>812</v>
      </c>
      <c r="S125" s="8" t="s">
        <v>255</v>
      </c>
      <c r="T125" s="45"/>
    </row>
    <row r="126" spans="2:20" x14ac:dyDescent="0.25">
      <c r="B126" s="8">
        <v>115</v>
      </c>
      <c r="C126" s="9">
        <v>45812.359390277779</v>
      </c>
      <c r="D126" s="33" t="s">
        <v>546</v>
      </c>
      <c r="E126" s="8" t="s">
        <v>351</v>
      </c>
      <c r="F126" s="8">
        <v>2022</v>
      </c>
      <c r="G126" s="8" t="s">
        <v>352</v>
      </c>
      <c r="H126" s="8" t="s">
        <v>722</v>
      </c>
      <c r="I126" s="8" t="s">
        <v>23</v>
      </c>
      <c r="J126" s="12" t="s">
        <v>319</v>
      </c>
      <c r="K126" s="8" t="s">
        <v>236</v>
      </c>
      <c r="L126" s="8" t="s">
        <v>41</v>
      </c>
      <c r="M126" s="8" t="str">
        <f>VLOOKUP(Vehiculos2022[[#This Row],[Proyecto]],[3]Proyectos!$C$6:$H$44,2,0)</f>
        <v>ST-TG-V05-0005</v>
      </c>
      <c r="N126" s="8" t="str">
        <f>VLOOKUP(Vehiculos2022[[#This Row],[Proyecto]],[3]Proyectos!$C$6:$H$44,6,0)</f>
        <v>Operaciones Tecnicas</v>
      </c>
      <c r="O126" s="8" t="s">
        <v>249</v>
      </c>
      <c r="P126" s="13" t="s">
        <v>774</v>
      </c>
      <c r="Q126" s="35" t="s">
        <v>743</v>
      </c>
      <c r="R126" s="14" t="s">
        <v>744</v>
      </c>
      <c r="S126" s="8" t="s">
        <v>255</v>
      </c>
      <c r="T126" s="31"/>
    </row>
    <row r="127" spans="2:20" x14ac:dyDescent="0.25">
      <c r="B127" s="8">
        <v>116</v>
      </c>
      <c r="C127" s="9">
        <v>45812.359390277779</v>
      </c>
      <c r="D127" s="33" t="s">
        <v>547</v>
      </c>
      <c r="E127" s="12" t="s">
        <v>351</v>
      </c>
      <c r="F127" s="12">
        <v>2023</v>
      </c>
      <c r="G127" s="11" t="s">
        <v>352</v>
      </c>
      <c r="H127" s="12" t="s">
        <v>723</v>
      </c>
      <c r="I127" s="8" t="s">
        <v>23</v>
      </c>
      <c r="J127" s="12" t="s">
        <v>319</v>
      </c>
      <c r="K127" s="8" t="s">
        <v>236</v>
      </c>
      <c r="L127" s="8" t="s">
        <v>41</v>
      </c>
      <c r="M127" s="8" t="str">
        <f>VLOOKUP(Vehiculos2022[[#This Row],[Proyecto]],[3]Proyectos!$C$6:$H$44,2,0)</f>
        <v>ST-TG-V05-0005</v>
      </c>
      <c r="N127" s="8" t="str">
        <f>VLOOKUP(Vehiculos2022[[#This Row],[Proyecto]],[3]Proyectos!$C$6:$H$44,6,0)</f>
        <v>Operaciones Tecnicas</v>
      </c>
      <c r="O127" s="8" t="s">
        <v>249</v>
      </c>
      <c r="P127" s="27" t="s">
        <v>510</v>
      </c>
      <c r="Q127" s="35" t="s">
        <v>511</v>
      </c>
      <c r="R127" s="16">
        <v>46330</v>
      </c>
      <c r="S127" s="8" t="s">
        <v>255</v>
      </c>
      <c r="T127" s="45"/>
    </row>
    <row r="128" spans="2:20" x14ac:dyDescent="0.25">
      <c r="B128" s="8">
        <v>117</v>
      </c>
      <c r="C128" s="9">
        <v>45812.359390277779</v>
      </c>
      <c r="D128" s="46" t="s">
        <v>548</v>
      </c>
      <c r="E128" s="21" t="s">
        <v>26</v>
      </c>
      <c r="F128" s="8">
        <v>2021</v>
      </c>
      <c r="G128" s="11" t="s">
        <v>357</v>
      </c>
      <c r="H128" s="32" t="s">
        <v>733</v>
      </c>
      <c r="I128" s="8" t="s">
        <v>23</v>
      </c>
      <c r="J128" s="12" t="s">
        <v>319</v>
      </c>
      <c r="K128" s="8" t="s">
        <v>534</v>
      </c>
      <c r="L128" s="8" t="s">
        <v>237</v>
      </c>
      <c r="M128" s="8" t="str">
        <f>VLOOKUP(Vehiculos2022[[#This Row],[Proyecto]],[3]Proyectos!$C$6:$H$44,2,0)</f>
        <v>ST-TG-V05-0001</v>
      </c>
      <c r="N128" s="8" t="str">
        <f>VLOOKUP(Vehiculos2022[[#This Row],[Proyecto]],[3]Proyectos!$C$6:$H$44,6,0)</f>
        <v>Operaciones Tecnicas</v>
      </c>
      <c r="O128" s="8" t="s">
        <v>641</v>
      </c>
      <c r="P128" s="13" t="s">
        <v>301</v>
      </c>
      <c r="Q128" s="35" t="s">
        <v>302</v>
      </c>
      <c r="R128" s="14">
        <v>46763</v>
      </c>
      <c r="S128" s="8" t="s">
        <v>255</v>
      </c>
      <c r="T128" s="31"/>
    </row>
    <row r="129" spans="2:20" x14ac:dyDescent="0.25">
      <c r="B129" s="8">
        <v>118</v>
      </c>
      <c r="C129" s="9">
        <v>45812.359390277779</v>
      </c>
      <c r="D129" s="33" t="s">
        <v>627</v>
      </c>
      <c r="E129" s="21" t="s">
        <v>628</v>
      </c>
      <c r="F129" s="8">
        <v>2025</v>
      </c>
      <c r="G129" s="11" t="s">
        <v>629</v>
      </c>
      <c r="H129" s="8"/>
      <c r="I129" s="8" t="s">
        <v>23</v>
      </c>
      <c r="J129" s="12" t="s">
        <v>630</v>
      </c>
      <c r="K129" s="8" t="s">
        <v>28</v>
      </c>
      <c r="L129" s="8" t="s">
        <v>41</v>
      </c>
      <c r="M129" s="8" t="str">
        <f>VLOOKUP(Vehiculos2022[[#This Row],[Proyecto]],[3]Proyectos!$C$6:$H$44,2,0)</f>
        <v>ST-TG-V05-0005</v>
      </c>
      <c r="N129" s="8" t="str">
        <f>VLOOKUP(Vehiculos2022[[#This Row],[Proyecto]],[3]Proyectos!$C$6:$H$44,6,0)</f>
        <v>Operaciones Tecnicas</v>
      </c>
      <c r="O129" s="8" t="s">
        <v>527</v>
      </c>
      <c r="P129" s="13" t="s">
        <v>536</v>
      </c>
      <c r="Q129" s="35" t="s">
        <v>537</v>
      </c>
      <c r="R129" s="14" t="s">
        <v>538</v>
      </c>
      <c r="S129" s="8" t="s">
        <v>255</v>
      </c>
      <c r="T129" s="31"/>
    </row>
    <row r="130" spans="2:20" x14ac:dyDescent="0.25">
      <c r="B130" s="8">
        <v>119</v>
      </c>
      <c r="C130" s="9">
        <v>45812.359390277779</v>
      </c>
      <c r="D130" s="15" t="s">
        <v>633</v>
      </c>
      <c r="E130" s="21" t="s">
        <v>21</v>
      </c>
      <c r="F130" s="8">
        <v>2024</v>
      </c>
      <c r="G130" s="11" t="s">
        <v>595</v>
      </c>
      <c r="H130" s="12" t="s">
        <v>724</v>
      </c>
      <c r="I130" s="8" t="s">
        <v>23</v>
      </c>
      <c r="J130" s="12" t="s">
        <v>35</v>
      </c>
      <c r="K130" s="8" t="s">
        <v>24</v>
      </c>
      <c r="L130" s="8" t="s">
        <v>362</v>
      </c>
      <c r="M130" s="8" t="str">
        <f>VLOOKUP(Vehiculos2022[[#This Row],[Proyecto]],[3]Proyectos!$C$6:$H$44,2,0)</f>
        <v>IC-CL-F03-0007</v>
      </c>
      <c r="N130" s="8" t="str">
        <f>VLOOKUP(Vehiculos2022[[#This Row],[Proyecto]],[3]Proyectos!$C$6:$H$44,6,0)</f>
        <v>O&amp;M</v>
      </c>
      <c r="O130" s="8" t="s">
        <v>25</v>
      </c>
      <c r="P130" s="13" t="s">
        <v>709</v>
      </c>
      <c r="Q130" s="35">
        <v>502299402558</v>
      </c>
      <c r="R130" s="14">
        <v>46677</v>
      </c>
      <c r="S130" s="8" t="s">
        <v>255</v>
      </c>
      <c r="T130" s="31"/>
    </row>
    <row r="131" spans="2:20" x14ac:dyDescent="0.25">
      <c r="B131" s="8">
        <v>120</v>
      </c>
      <c r="C131" s="9">
        <v>45812.359390277779</v>
      </c>
      <c r="D131" s="10" t="s">
        <v>634</v>
      </c>
      <c r="E131" s="21" t="s">
        <v>21</v>
      </c>
      <c r="F131" s="8"/>
      <c r="G131" s="11" t="s">
        <v>595</v>
      </c>
      <c r="H131" s="32" t="s">
        <v>635</v>
      </c>
      <c r="I131" s="8" t="s">
        <v>23</v>
      </c>
      <c r="J131" s="12" t="s">
        <v>35</v>
      </c>
      <c r="K131" s="8" t="s">
        <v>28</v>
      </c>
      <c r="L131" s="8" t="s">
        <v>29</v>
      </c>
      <c r="M131" s="8" t="str">
        <f>VLOOKUP(Vehiculos2022[[#This Row],[Proyecto]],[3]Proyectos!$C$6:$H$44,2,0)</f>
        <v>IC-TG-F04-0015</v>
      </c>
      <c r="N131" s="8" t="str">
        <f>VLOOKUP(Vehiculos2022[[#This Row],[Proyecto]],[3]Proyectos!$C$6:$H$44,6,0)</f>
        <v>Ingenieria</v>
      </c>
      <c r="O131" s="8" t="s">
        <v>30</v>
      </c>
      <c r="P131" s="13" t="s">
        <v>563</v>
      </c>
      <c r="Q131" s="51" t="s">
        <v>529</v>
      </c>
      <c r="R131" s="14"/>
      <c r="S131" s="8"/>
      <c r="T131" s="31"/>
    </row>
    <row r="132" spans="2:20" x14ac:dyDescent="0.25">
      <c r="B132" s="8">
        <v>121</v>
      </c>
      <c r="C132" s="9">
        <v>45812.359390277779</v>
      </c>
      <c r="D132" s="10" t="s">
        <v>658</v>
      </c>
      <c r="E132" s="21" t="s">
        <v>21</v>
      </c>
      <c r="F132" s="8">
        <v>2023</v>
      </c>
      <c r="G132" s="11" t="s">
        <v>595</v>
      </c>
      <c r="H132" s="12" t="s">
        <v>659</v>
      </c>
      <c r="I132" s="8" t="s">
        <v>23</v>
      </c>
      <c r="J132" s="12" t="s">
        <v>35</v>
      </c>
      <c r="K132" s="8" t="s">
        <v>534</v>
      </c>
      <c r="L132" s="8" t="s">
        <v>37</v>
      </c>
      <c r="M132" s="8" t="str">
        <f>VLOOKUP(Vehiculos2022[[#This Row],[Proyecto]],[3]Proyectos!$C$6:$H$44,2,0)</f>
        <v>IC-TG-F04-0015</v>
      </c>
      <c r="N132" s="8" t="str">
        <f>VLOOKUP(Vehiculos2022[[#This Row],[Proyecto]],[3]Proyectos!$C$6:$H$44,6,0)</f>
        <v>Ingenieria</v>
      </c>
      <c r="O132" s="8" t="s">
        <v>270</v>
      </c>
      <c r="P132" s="13" t="s">
        <v>376</v>
      </c>
      <c r="Q132" s="51" t="s">
        <v>345</v>
      </c>
      <c r="R132" s="14"/>
      <c r="S132" s="8"/>
      <c r="T132" s="31"/>
    </row>
    <row r="133" spans="2:20" x14ac:dyDescent="0.25">
      <c r="B133" s="8">
        <v>122</v>
      </c>
      <c r="C133" s="9">
        <v>45812.359390277779</v>
      </c>
      <c r="D133" s="15" t="s">
        <v>660</v>
      </c>
      <c r="E133" s="21" t="s">
        <v>21</v>
      </c>
      <c r="F133" s="8">
        <v>2023</v>
      </c>
      <c r="G133" s="8" t="s">
        <v>595</v>
      </c>
      <c r="H133" s="12" t="s">
        <v>661</v>
      </c>
      <c r="I133" s="8" t="s">
        <v>23</v>
      </c>
      <c r="J133" s="12" t="s">
        <v>35</v>
      </c>
      <c r="K133" s="8" t="s">
        <v>28</v>
      </c>
      <c r="L133" s="8" t="s">
        <v>29</v>
      </c>
      <c r="M133" s="8" t="str">
        <f>VLOOKUP(Vehiculos2022[[#This Row],[Proyecto]],[3]Proyectos!$C$6:$H$44,2,0)</f>
        <v>IC-TG-F04-0015</v>
      </c>
      <c r="N133" s="8" t="str">
        <f>VLOOKUP(Vehiculos2022[[#This Row],[Proyecto]],[3]Proyectos!$C$6:$H$44,6,0)</f>
        <v>Ingenieria</v>
      </c>
      <c r="O133" s="8" t="s">
        <v>30</v>
      </c>
      <c r="P133" s="13" t="s">
        <v>662</v>
      </c>
      <c r="Q133" s="51" t="s">
        <v>320</v>
      </c>
      <c r="R133" s="14"/>
      <c r="S133" s="8"/>
      <c r="T133" s="31"/>
    </row>
    <row r="134" spans="2:20" x14ac:dyDescent="0.25">
      <c r="B134" s="8">
        <v>123</v>
      </c>
      <c r="C134" s="9">
        <v>45812.359390277779</v>
      </c>
      <c r="D134" s="10" t="s">
        <v>668</v>
      </c>
      <c r="E134" s="21" t="s">
        <v>351</v>
      </c>
      <c r="F134" s="8">
        <v>2022</v>
      </c>
      <c r="G134" s="11" t="s">
        <v>352</v>
      </c>
      <c r="H134" s="32" t="s">
        <v>725</v>
      </c>
      <c r="I134" s="8" t="s">
        <v>23</v>
      </c>
      <c r="J134" s="12" t="s">
        <v>319</v>
      </c>
      <c r="K134" s="8" t="s">
        <v>236</v>
      </c>
      <c r="L134" s="8" t="s">
        <v>39</v>
      </c>
      <c r="M134" s="8" t="str">
        <f>VLOOKUP(Vehiculos2022[[#This Row],[Proyecto]],[3]Proyectos!$C$6:$H$44,2,0)</f>
        <v>IC-TG-F04-0017</v>
      </c>
      <c r="N134" s="8" t="str">
        <f>VLOOKUP(Vehiculos2022[[#This Row],[Proyecto]],[3]Proyectos!$C$6:$H$44,6,0)</f>
        <v>Ingenieria</v>
      </c>
      <c r="O134" s="8" t="s">
        <v>663</v>
      </c>
      <c r="P134" s="13" t="s">
        <v>681</v>
      </c>
      <c r="Q134" s="51" t="s">
        <v>320</v>
      </c>
      <c r="R134" s="14"/>
      <c r="S134" s="8"/>
      <c r="T134" s="31"/>
    </row>
    <row r="135" spans="2:20" x14ac:dyDescent="0.25">
      <c r="B135" s="8">
        <v>124</v>
      </c>
      <c r="C135" s="9">
        <v>45812.359390277779</v>
      </c>
      <c r="D135" s="15" t="s">
        <v>682</v>
      </c>
      <c r="E135" s="21" t="s">
        <v>26</v>
      </c>
      <c r="F135" s="8">
        <v>2025</v>
      </c>
      <c r="G135" s="11" t="s">
        <v>357</v>
      </c>
      <c r="H135" s="8"/>
      <c r="I135" s="8" t="s">
        <v>23</v>
      </c>
      <c r="J135" s="12" t="s">
        <v>319</v>
      </c>
      <c r="K135" s="8" t="s">
        <v>24</v>
      </c>
      <c r="L135" s="8" t="s">
        <v>362</v>
      </c>
      <c r="M135" s="8" t="str">
        <f>VLOOKUP(Vehiculos2022[[#This Row],[Proyecto]],[3]Proyectos!$C$6:$H$44,2,0)</f>
        <v>IC-CL-F03-0007</v>
      </c>
      <c r="N135" s="8" t="str">
        <f>VLOOKUP(Vehiculos2022[[#This Row],[Proyecto]],[3]Proyectos!$C$6:$H$44,6,0)</f>
        <v>O&amp;M</v>
      </c>
      <c r="O135" s="8" t="s">
        <v>25</v>
      </c>
      <c r="P135" s="13" t="s">
        <v>836</v>
      </c>
      <c r="Q135" s="35" t="s">
        <v>837</v>
      </c>
      <c r="R135" s="14"/>
      <c r="S135" s="8" t="s">
        <v>255</v>
      </c>
      <c r="T135" s="31"/>
    </row>
    <row r="136" spans="2:20" x14ac:dyDescent="0.25">
      <c r="B136" s="8">
        <v>125</v>
      </c>
      <c r="C136" s="9">
        <v>45812.359390277779</v>
      </c>
      <c r="D136" s="33" t="s">
        <v>710</v>
      </c>
      <c r="E136" s="39" t="s">
        <v>21</v>
      </c>
      <c r="F136" s="12">
        <v>2023</v>
      </c>
      <c r="G136" s="11" t="s">
        <v>22</v>
      </c>
      <c r="H136" s="12" t="s">
        <v>711</v>
      </c>
      <c r="I136" s="8" t="s">
        <v>23</v>
      </c>
      <c r="J136" s="12" t="s">
        <v>35</v>
      </c>
      <c r="K136" s="12" t="s">
        <v>33</v>
      </c>
      <c r="L136" s="8" t="s">
        <v>27</v>
      </c>
      <c r="M136" s="8" t="str">
        <f>VLOOKUP(Vehiculos2022[[#This Row],[Proyecto]],[3]Proyectos!$C$6:$H$44,2,0)</f>
        <v>IC-CL-F03-0007</v>
      </c>
      <c r="N136" s="8" t="str">
        <f>VLOOKUP(Vehiculos2022[[#This Row],[Proyecto]],[3]Proyectos!$C$6:$H$44,6,0)</f>
        <v>O&amp;M</v>
      </c>
      <c r="O136" s="8" t="s">
        <v>25</v>
      </c>
      <c r="P136" s="27" t="s">
        <v>775</v>
      </c>
      <c r="Q136" s="35" t="s">
        <v>747</v>
      </c>
      <c r="R136" s="16">
        <v>46249</v>
      </c>
      <c r="S136" s="8" t="s">
        <v>255</v>
      </c>
      <c r="T136" s="45"/>
    </row>
    <row r="137" spans="2:20" x14ac:dyDescent="0.25">
      <c r="B137" s="8">
        <v>126</v>
      </c>
      <c r="C137" s="9">
        <v>45812.359390277779</v>
      </c>
      <c r="D137" s="33" t="s">
        <v>726</v>
      </c>
      <c r="E137" s="39" t="s">
        <v>21</v>
      </c>
      <c r="F137" s="12">
        <v>2022</v>
      </c>
      <c r="G137" s="11" t="s">
        <v>22</v>
      </c>
      <c r="H137" s="12" t="s">
        <v>727</v>
      </c>
      <c r="I137" s="8" t="s">
        <v>23</v>
      </c>
      <c r="J137" s="12" t="s">
        <v>319</v>
      </c>
      <c r="K137" s="8" t="s">
        <v>236</v>
      </c>
      <c r="L137" s="8" t="s">
        <v>41</v>
      </c>
      <c r="M137" s="8" t="str">
        <f>VLOOKUP(Vehiculos2022[[#This Row],[Proyecto]],[3]Proyectos!$C$6:$H$44,2,0)</f>
        <v>ST-TG-V05-0005</v>
      </c>
      <c r="N137" s="8" t="str">
        <f>VLOOKUP(Vehiculos2022[[#This Row],[Proyecto]],[3]Proyectos!$C$6:$H$44,6,0)</f>
        <v>Operaciones Tecnicas</v>
      </c>
      <c r="O137" s="8" t="s">
        <v>249</v>
      </c>
      <c r="P137" s="27" t="s">
        <v>776</v>
      </c>
      <c r="Q137" s="35" t="s">
        <v>748</v>
      </c>
      <c r="R137" s="16" t="s">
        <v>749</v>
      </c>
      <c r="S137" s="8" t="s">
        <v>255</v>
      </c>
      <c r="T137" s="31"/>
    </row>
    <row r="138" spans="2:20" x14ac:dyDescent="0.25">
      <c r="B138" s="8">
        <v>127</v>
      </c>
      <c r="C138" s="9">
        <v>45812.359390277779</v>
      </c>
      <c r="D138" s="15" t="s">
        <v>838</v>
      </c>
      <c r="E138" s="21" t="s">
        <v>26</v>
      </c>
      <c r="F138" s="8">
        <v>2024</v>
      </c>
      <c r="G138" s="8" t="s">
        <v>357</v>
      </c>
      <c r="H138" s="12" t="s">
        <v>839</v>
      </c>
      <c r="I138" s="8" t="s">
        <v>23</v>
      </c>
      <c r="J138" s="12" t="s">
        <v>319</v>
      </c>
      <c r="K138" s="8" t="s">
        <v>571</v>
      </c>
      <c r="L138" s="8" t="s">
        <v>237</v>
      </c>
      <c r="M138" s="8" t="str">
        <f>VLOOKUP(Vehiculos2022[[#This Row],[Proyecto]],[3]Proyectos!$C$6:$H$44,2,0)</f>
        <v>ST-TG-V05-0001</v>
      </c>
      <c r="N138" s="8" t="str">
        <f>VLOOKUP(Vehiculos2022[[#This Row],[Proyecto]],[3]Proyectos!$C$6:$H$44,6,0)</f>
        <v>Operaciones Tecnicas</v>
      </c>
      <c r="O138" s="8" t="s">
        <v>641</v>
      </c>
      <c r="P138" s="13" t="s">
        <v>840</v>
      </c>
      <c r="Q138" s="35" t="s">
        <v>841</v>
      </c>
      <c r="R138" s="14">
        <v>45644</v>
      </c>
      <c r="S138" s="8" t="s">
        <v>255</v>
      </c>
      <c r="T138" s="31"/>
    </row>
    <row r="139" spans="2:20" x14ac:dyDescent="0.25">
      <c r="B139" s="8">
        <v>128</v>
      </c>
      <c r="C139" s="9">
        <v>45812.359390277779</v>
      </c>
      <c r="D139" s="15" t="s">
        <v>842</v>
      </c>
      <c r="E139" s="21" t="s">
        <v>26</v>
      </c>
      <c r="F139" s="8">
        <v>2024</v>
      </c>
      <c r="G139" s="11" t="s">
        <v>357</v>
      </c>
      <c r="H139" s="12" t="s">
        <v>843</v>
      </c>
      <c r="I139" s="8" t="s">
        <v>23</v>
      </c>
      <c r="J139" s="12" t="s">
        <v>319</v>
      </c>
      <c r="K139" s="8" t="s">
        <v>571</v>
      </c>
      <c r="L139" s="8" t="s">
        <v>237</v>
      </c>
      <c r="M139" s="8" t="str">
        <f>VLOOKUP(Vehiculos2022[[#This Row],[Proyecto]],[3]Proyectos!$C$6:$H$44,2,0)</f>
        <v>ST-TG-V05-0001</v>
      </c>
      <c r="N139" s="8" t="str">
        <f>VLOOKUP(Vehiculos2022[[#This Row],[Proyecto]],[3]Proyectos!$C$6:$H$44,6,0)</f>
        <v>Operaciones Tecnicas</v>
      </c>
      <c r="O139" s="8" t="s">
        <v>641</v>
      </c>
      <c r="P139" s="13" t="s">
        <v>767</v>
      </c>
      <c r="Q139" s="35" t="s">
        <v>741</v>
      </c>
      <c r="R139" s="14">
        <v>45545</v>
      </c>
      <c r="S139" s="8" t="s">
        <v>255</v>
      </c>
      <c r="T139" s="31"/>
    </row>
    <row r="140" spans="2:20" x14ac:dyDescent="0.25">
      <c r="B140" s="8">
        <v>129</v>
      </c>
      <c r="C140" s="9">
        <v>45812.359390277779</v>
      </c>
      <c r="D140" s="15" t="s">
        <v>844</v>
      </c>
      <c r="E140" s="21" t="s">
        <v>26</v>
      </c>
      <c r="F140" s="8">
        <v>2024</v>
      </c>
      <c r="G140" s="8" t="s">
        <v>357</v>
      </c>
      <c r="H140" s="12" t="s">
        <v>845</v>
      </c>
      <c r="I140" s="8" t="s">
        <v>23</v>
      </c>
      <c r="J140" s="12" t="s">
        <v>319</v>
      </c>
      <c r="K140" s="8" t="s">
        <v>534</v>
      </c>
      <c r="L140" s="8" t="s">
        <v>237</v>
      </c>
      <c r="M140" s="8" t="str">
        <f>VLOOKUP(Vehiculos2022[[#This Row],[Proyecto]],[3]Proyectos!$C$6:$H$44,2,0)</f>
        <v>ST-TG-V05-0001</v>
      </c>
      <c r="N140" s="8" t="str">
        <f>VLOOKUP(Vehiculos2022[[#This Row],[Proyecto]],[3]Proyectos!$C$6:$H$44,6,0)</f>
        <v>Operaciones Tecnicas</v>
      </c>
      <c r="O140" s="8" t="s">
        <v>641</v>
      </c>
      <c r="P140" s="13" t="s">
        <v>691</v>
      </c>
      <c r="Q140" s="35" t="s">
        <v>692</v>
      </c>
      <c r="R140" s="14">
        <v>45392</v>
      </c>
      <c r="S140" s="8" t="s">
        <v>255</v>
      </c>
      <c r="T140" s="31"/>
    </row>
    <row r="141" spans="2:20" x14ac:dyDescent="0.25">
      <c r="B141" s="8">
        <v>130</v>
      </c>
      <c r="C141" s="9">
        <v>45812.359390277779</v>
      </c>
      <c r="D141" s="33" t="s">
        <v>59</v>
      </c>
      <c r="E141" s="39" t="s">
        <v>21</v>
      </c>
      <c r="F141" s="12">
        <v>2014</v>
      </c>
      <c r="G141" s="11" t="s">
        <v>22</v>
      </c>
      <c r="H141" s="12" t="s">
        <v>205</v>
      </c>
      <c r="I141" s="8" t="s">
        <v>68</v>
      </c>
      <c r="J141" s="12"/>
      <c r="K141" s="8" t="s">
        <v>28</v>
      </c>
      <c r="L141" s="8" t="s">
        <v>79</v>
      </c>
      <c r="M141" s="8" t="str">
        <f>VLOOKUP(Vehiculos2022[[#This Row],[Proyecto]],[3]Proyectos!$C$6:$H$44,2,0)</f>
        <v>COI-COI-F02-0015</v>
      </c>
      <c r="N141" s="8" t="str">
        <f>VLOOKUP(Vehiculos2022[[#This Row],[Proyecto]],[3]Proyectos!$C$6:$H$44,6,0)</f>
        <v>-</v>
      </c>
      <c r="O141" s="8" t="s">
        <v>229</v>
      </c>
      <c r="P141" s="27" t="s">
        <v>243</v>
      </c>
      <c r="Q141" s="51"/>
      <c r="R141" s="16"/>
      <c r="S141" s="8"/>
      <c r="T141" s="45"/>
    </row>
    <row r="142" spans="2:20" x14ac:dyDescent="0.25">
      <c r="B142" s="8">
        <v>131</v>
      </c>
      <c r="C142" s="9">
        <v>45812.359390277779</v>
      </c>
      <c r="D142" s="33" t="s">
        <v>60</v>
      </c>
      <c r="E142" s="39" t="s">
        <v>21</v>
      </c>
      <c r="F142" s="12">
        <v>2014</v>
      </c>
      <c r="G142" s="11" t="s">
        <v>22</v>
      </c>
      <c r="H142" s="12" t="s">
        <v>206</v>
      </c>
      <c r="I142" s="8" t="s">
        <v>68</v>
      </c>
      <c r="J142" s="12"/>
      <c r="K142" s="8" t="s">
        <v>28</v>
      </c>
      <c r="L142" s="8" t="s">
        <v>79</v>
      </c>
      <c r="M142" s="8" t="str">
        <f>VLOOKUP(Vehiculos2022[[#This Row],[Proyecto]],[3]Proyectos!$C$6:$H$44,2,0)</f>
        <v>COI-COI-F02-0015</v>
      </c>
      <c r="N142" s="8" t="str">
        <f>VLOOKUP(Vehiculos2022[[#This Row],[Proyecto]],[3]Proyectos!$C$6:$H$44,6,0)</f>
        <v>-</v>
      </c>
      <c r="O142" s="8" t="s">
        <v>229</v>
      </c>
      <c r="P142" s="27" t="s">
        <v>243</v>
      </c>
      <c r="Q142" s="51"/>
      <c r="R142" s="16"/>
      <c r="S142" s="8"/>
      <c r="T142" s="45"/>
    </row>
    <row r="143" spans="2:20" x14ac:dyDescent="0.25">
      <c r="B143" s="8">
        <v>132</v>
      </c>
      <c r="C143" s="9">
        <v>45812.359390277779</v>
      </c>
      <c r="D143" s="15" t="s">
        <v>61</v>
      </c>
      <c r="E143" s="21" t="s">
        <v>21</v>
      </c>
      <c r="F143" s="8">
        <v>2014</v>
      </c>
      <c r="G143" s="11" t="s">
        <v>22</v>
      </c>
      <c r="H143" s="8" t="s">
        <v>207</v>
      </c>
      <c r="I143" s="8" t="s">
        <v>68</v>
      </c>
      <c r="J143" s="12"/>
      <c r="K143" s="8" t="s">
        <v>28</v>
      </c>
      <c r="L143" s="8" t="s">
        <v>79</v>
      </c>
      <c r="M143" s="8" t="str">
        <f>VLOOKUP(Vehiculos2022[[#This Row],[Proyecto]],[3]Proyectos!$C$6:$H$44,2,0)</f>
        <v>COI-COI-F02-0015</v>
      </c>
      <c r="N143" s="8" t="str">
        <f>VLOOKUP(Vehiculos2022[[#This Row],[Proyecto]],[3]Proyectos!$C$6:$H$44,6,0)</f>
        <v>-</v>
      </c>
      <c r="O143" s="8" t="s">
        <v>229</v>
      </c>
      <c r="P143" s="13" t="s">
        <v>243</v>
      </c>
      <c r="Q143" s="51"/>
      <c r="R143" s="14"/>
      <c r="S143" s="8"/>
      <c r="T143" s="31"/>
    </row>
    <row r="144" spans="2:20" x14ac:dyDescent="0.25">
      <c r="B144" s="8">
        <v>133</v>
      </c>
      <c r="C144" s="9">
        <v>45812.359390277779</v>
      </c>
      <c r="D144" s="10" t="s">
        <v>62</v>
      </c>
      <c r="E144" s="21" t="s">
        <v>65</v>
      </c>
      <c r="F144" s="8">
        <v>2013</v>
      </c>
      <c r="G144" s="11" t="s">
        <v>63</v>
      </c>
      <c r="H144" s="32" t="s">
        <v>208</v>
      </c>
      <c r="I144" s="8" t="s">
        <v>68</v>
      </c>
      <c r="J144" s="12"/>
      <c r="K144" s="8" t="s">
        <v>28</v>
      </c>
      <c r="L144" s="8" t="s">
        <v>79</v>
      </c>
      <c r="M144" s="8" t="str">
        <f>VLOOKUP(Vehiculos2022[[#This Row],[Proyecto]],[3]Proyectos!$C$6:$H$44,2,0)</f>
        <v>COI-COI-F02-0015</v>
      </c>
      <c r="N144" s="8" t="str">
        <f>VLOOKUP(Vehiculos2022[[#This Row],[Proyecto]],[3]Proyectos!$C$6:$H$44,6,0)</f>
        <v>-</v>
      </c>
      <c r="O144" s="8" t="s">
        <v>229</v>
      </c>
      <c r="P144" s="13" t="s">
        <v>243</v>
      </c>
      <c r="Q144" s="51"/>
      <c r="R144" s="14"/>
      <c r="S144" s="8"/>
      <c r="T144" s="31"/>
    </row>
    <row r="145" spans="2:20" x14ac:dyDescent="0.25">
      <c r="B145" s="8">
        <v>134</v>
      </c>
      <c r="C145" s="9">
        <v>45812.359390277779</v>
      </c>
      <c r="D145" s="15" t="s">
        <v>64</v>
      </c>
      <c r="E145" s="21" t="s">
        <v>65</v>
      </c>
      <c r="F145" s="8">
        <v>2014</v>
      </c>
      <c r="G145" s="11" t="s">
        <v>66</v>
      </c>
      <c r="H145" s="12" t="s">
        <v>67</v>
      </c>
      <c r="I145" s="8" t="s">
        <v>68</v>
      </c>
      <c r="J145" s="12"/>
      <c r="K145" s="8" t="s">
        <v>28</v>
      </c>
      <c r="L145" s="8" t="s">
        <v>394</v>
      </c>
      <c r="M145" s="8" t="str">
        <f>VLOOKUP(Vehiculos2022[[#This Row],[Proyecto]],[3]Proyectos!$C$6:$H$44,2,0)</f>
        <v>COI-COI-F02-0003</v>
      </c>
      <c r="N145" s="8" t="str">
        <f>VLOOKUP(Vehiculos2022[[#This Row],[Proyecto]],[3]Proyectos!$C$6:$H$44,6,0)</f>
        <v>-</v>
      </c>
      <c r="O145" s="8" t="s">
        <v>229</v>
      </c>
      <c r="P145" s="13" t="s">
        <v>243</v>
      </c>
      <c r="Q145" s="51"/>
      <c r="R145" s="14"/>
      <c r="S145" s="8"/>
      <c r="T145" s="31"/>
    </row>
    <row r="146" spans="2:20" x14ac:dyDescent="0.25">
      <c r="B146" s="8">
        <v>135</v>
      </c>
      <c r="C146" s="9">
        <v>45812.359390277779</v>
      </c>
      <c r="D146" s="15" t="s">
        <v>69</v>
      </c>
      <c r="E146" s="21" t="s">
        <v>216</v>
      </c>
      <c r="F146" s="8">
        <v>2016</v>
      </c>
      <c r="G146" s="8" t="s">
        <v>70</v>
      </c>
      <c r="H146" s="12" t="s">
        <v>71</v>
      </c>
      <c r="I146" s="8" t="s">
        <v>68</v>
      </c>
      <c r="J146" s="12"/>
      <c r="K146" s="8" t="s">
        <v>236</v>
      </c>
      <c r="L146" s="8" t="s">
        <v>809</v>
      </c>
      <c r="M146" s="8" t="str">
        <f>VLOOKUP(Vehiculos2022[[#This Row],[Proyecto]],[3]Proyectos!$C$6:$H$44,2,0)</f>
        <v>IC-HW-V05-0004</v>
      </c>
      <c r="N146" s="8" t="str">
        <f>VLOOKUP(Vehiculos2022[[#This Row],[Proyecto]],[3]Proyectos!$C$6:$H$44,6,0)</f>
        <v>Operaciones Tecnicas</v>
      </c>
      <c r="O146" s="8" t="s">
        <v>249</v>
      </c>
      <c r="P146" s="13" t="s">
        <v>409</v>
      </c>
      <c r="Q146" s="35" t="s">
        <v>410</v>
      </c>
      <c r="R146" s="14">
        <v>45504</v>
      </c>
      <c r="S146" s="8" t="s">
        <v>255</v>
      </c>
      <c r="T146" s="31"/>
    </row>
    <row r="147" spans="2:20" x14ac:dyDescent="0.25">
      <c r="B147" s="8">
        <v>136</v>
      </c>
      <c r="C147" s="9">
        <v>45812.359390277779</v>
      </c>
      <c r="D147" s="15" t="s">
        <v>72</v>
      </c>
      <c r="E147" s="21" t="s">
        <v>21</v>
      </c>
      <c r="F147" s="8">
        <v>2016</v>
      </c>
      <c r="G147" s="8" t="s">
        <v>22</v>
      </c>
      <c r="H147" s="12" t="s">
        <v>73</v>
      </c>
      <c r="I147" s="8" t="s">
        <v>68</v>
      </c>
      <c r="J147" s="12"/>
      <c r="K147" s="8" t="s">
        <v>28</v>
      </c>
      <c r="L147" s="8" t="s">
        <v>79</v>
      </c>
      <c r="M147" s="8" t="str">
        <f>VLOOKUP(Vehiculos2022[[#This Row],[Proyecto]],[3]Proyectos!$C$6:$H$44,2,0)</f>
        <v>COI-COI-F02-0015</v>
      </c>
      <c r="N147" s="8" t="str">
        <f>VLOOKUP(Vehiculos2022[[#This Row],[Proyecto]],[3]Proyectos!$C$6:$H$44,6,0)</f>
        <v>-</v>
      </c>
      <c r="O147" s="8" t="s">
        <v>229</v>
      </c>
      <c r="P147" s="13" t="s">
        <v>243</v>
      </c>
      <c r="Q147" s="51"/>
      <c r="R147" s="14"/>
      <c r="S147" s="8"/>
      <c r="T147" s="31"/>
    </row>
    <row r="148" spans="2:20" x14ac:dyDescent="0.25">
      <c r="B148" s="8">
        <v>137</v>
      </c>
      <c r="C148" s="9">
        <v>45812.359390277779</v>
      </c>
      <c r="D148" s="10" t="s">
        <v>74</v>
      </c>
      <c r="E148" s="21" t="s">
        <v>21</v>
      </c>
      <c r="F148" s="8">
        <v>2016</v>
      </c>
      <c r="G148" s="11" t="s">
        <v>22</v>
      </c>
      <c r="H148" s="32" t="s">
        <v>75</v>
      </c>
      <c r="I148" s="8" t="s">
        <v>68</v>
      </c>
      <c r="J148" s="17"/>
      <c r="K148" s="8" t="s">
        <v>28</v>
      </c>
      <c r="L148" s="8" t="s">
        <v>79</v>
      </c>
      <c r="M148" s="8" t="str">
        <f>VLOOKUP(Vehiculos2022[[#This Row],[Proyecto]],[3]Proyectos!$C$6:$H$44,2,0)</f>
        <v>COI-COI-F02-0015</v>
      </c>
      <c r="N148" s="8" t="str">
        <f>VLOOKUP(Vehiculos2022[[#This Row],[Proyecto]],[3]Proyectos!$C$6:$H$44,6,0)</f>
        <v>-</v>
      </c>
      <c r="O148" s="8" t="s">
        <v>229</v>
      </c>
      <c r="P148" s="13" t="s">
        <v>243</v>
      </c>
      <c r="Q148" s="51"/>
      <c r="R148" s="14"/>
      <c r="S148" s="8"/>
      <c r="T148" s="31"/>
    </row>
    <row r="149" spans="2:20" x14ac:dyDescent="0.25">
      <c r="B149" s="8">
        <v>138</v>
      </c>
      <c r="C149" s="9">
        <v>45812.359390277779</v>
      </c>
      <c r="D149" s="15" t="s">
        <v>77</v>
      </c>
      <c r="E149" s="21" t="s">
        <v>21</v>
      </c>
      <c r="F149" s="8">
        <v>2016</v>
      </c>
      <c r="G149" s="11" t="s">
        <v>22</v>
      </c>
      <c r="H149" s="12" t="s">
        <v>78</v>
      </c>
      <c r="I149" s="8" t="s">
        <v>68</v>
      </c>
      <c r="J149" s="12"/>
      <c r="K149" s="8" t="s">
        <v>28</v>
      </c>
      <c r="L149" s="8" t="s">
        <v>394</v>
      </c>
      <c r="M149" s="8" t="str">
        <f>VLOOKUP(Vehiculos2022[[#This Row],[Proyecto]],[3]Proyectos!$C$6:$H$44,2,0)</f>
        <v>COI-COI-F02-0003</v>
      </c>
      <c r="N149" s="8" t="str">
        <f>VLOOKUP(Vehiculos2022[[#This Row],[Proyecto]],[3]Proyectos!$C$6:$H$44,6,0)</f>
        <v>-</v>
      </c>
      <c r="O149" s="8" t="s">
        <v>229</v>
      </c>
      <c r="P149" s="13" t="s">
        <v>243</v>
      </c>
      <c r="Q149" s="51"/>
      <c r="R149" s="14"/>
      <c r="S149" s="8"/>
      <c r="T149" s="31"/>
    </row>
    <row r="150" spans="2:20" x14ac:dyDescent="0.25">
      <c r="B150" s="8">
        <v>139</v>
      </c>
      <c r="C150" s="9">
        <v>45812.359390277779</v>
      </c>
      <c r="D150" s="15" t="s">
        <v>80</v>
      </c>
      <c r="E150" s="21" t="s">
        <v>21</v>
      </c>
      <c r="F150" s="12">
        <v>2016</v>
      </c>
      <c r="G150" s="11" t="s">
        <v>22</v>
      </c>
      <c r="H150" s="12" t="s">
        <v>81</v>
      </c>
      <c r="I150" s="12" t="s">
        <v>68</v>
      </c>
      <c r="J150" s="12"/>
      <c r="K150" s="8" t="s">
        <v>47</v>
      </c>
      <c r="L150" s="12" t="s">
        <v>79</v>
      </c>
      <c r="M150" s="8" t="str">
        <f>VLOOKUP(Vehiculos2022[[#This Row],[Proyecto]],[3]Proyectos!$C$6:$H$44,2,0)</f>
        <v>COI-COI-F02-0015</v>
      </c>
      <c r="N150" s="8" t="str">
        <f>VLOOKUP(Vehiculos2022[[#This Row],[Proyecto]],[3]Proyectos!$C$6:$H$44,6,0)</f>
        <v>-</v>
      </c>
      <c r="O150" s="8" t="s">
        <v>229</v>
      </c>
      <c r="P150" s="27" t="s">
        <v>243</v>
      </c>
      <c r="Q150" s="52"/>
      <c r="R150" s="16"/>
      <c r="S150" s="8"/>
      <c r="T150" s="45"/>
    </row>
    <row r="151" spans="2:20" x14ac:dyDescent="0.25">
      <c r="B151" s="8">
        <v>140</v>
      </c>
      <c r="C151" s="9">
        <v>45812.359390277779</v>
      </c>
      <c r="D151" s="15" t="s">
        <v>238</v>
      </c>
      <c r="E151" s="21" t="s">
        <v>21</v>
      </c>
      <c r="F151" s="8">
        <v>2016</v>
      </c>
      <c r="G151" s="11" t="s">
        <v>22</v>
      </c>
      <c r="H151" s="8" t="s">
        <v>239</v>
      </c>
      <c r="I151" s="8" t="s">
        <v>68</v>
      </c>
      <c r="J151" s="12"/>
      <c r="K151" s="8" t="s">
        <v>43</v>
      </c>
      <c r="L151" s="8" t="s">
        <v>37</v>
      </c>
      <c r="M151" s="8" t="str">
        <f>VLOOKUP(Vehiculos2022[[#This Row],[Proyecto]],[3]Proyectos!$C$6:$H$44,2,0)</f>
        <v>IC-TG-F04-0015</v>
      </c>
      <c r="N151" s="8" t="str">
        <f>VLOOKUP(Vehiculos2022[[#This Row],[Proyecto]],[3]Proyectos!$C$6:$H$44,6,0)</f>
        <v>Ingenieria</v>
      </c>
      <c r="O151" s="8" t="s">
        <v>270</v>
      </c>
      <c r="P151" s="13" t="s">
        <v>813</v>
      </c>
      <c r="Q151" s="51" t="s">
        <v>322</v>
      </c>
      <c r="R151" s="14">
        <v>46674</v>
      </c>
      <c r="S151" s="8" t="s">
        <v>255</v>
      </c>
      <c r="T151" s="31"/>
    </row>
    <row r="152" spans="2:20" x14ac:dyDescent="0.25">
      <c r="B152" s="8">
        <v>141</v>
      </c>
      <c r="C152" s="9">
        <v>45812.359390277779</v>
      </c>
      <c r="D152" s="15" t="s">
        <v>82</v>
      </c>
      <c r="E152" s="21" t="s">
        <v>83</v>
      </c>
      <c r="F152" s="8">
        <v>2013</v>
      </c>
      <c r="G152" s="11" t="s">
        <v>84</v>
      </c>
      <c r="H152" s="12" t="s">
        <v>230</v>
      </c>
      <c r="I152" s="8" t="s">
        <v>68</v>
      </c>
      <c r="J152" s="12"/>
      <c r="K152" s="8" t="s">
        <v>28</v>
      </c>
      <c r="L152" s="8" t="s">
        <v>87</v>
      </c>
      <c r="M152" s="8" t="str">
        <f>VLOOKUP(Vehiculos2022[[#This Row],[Proyecto]],[3]Proyectos!$C$6:$H$44,2,0)</f>
        <v>-</v>
      </c>
      <c r="N152" s="8" t="str">
        <f>VLOOKUP(Vehiculos2022[[#This Row],[Proyecto]],[3]Proyectos!$C$6:$H$44,6,0)</f>
        <v>-</v>
      </c>
      <c r="O152" s="8" t="s">
        <v>229</v>
      </c>
      <c r="P152" s="13" t="s">
        <v>243</v>
      </c>
      <c r="Q152" s="51"/>
      <c r="R152" s="14"/>
      <c r="S152" s="8"/>
      <c r="T152" s="31"/>
    </row>
    <row r="153" spans="2:20" x14ac:dyDescent="0.25">
      <c r="B153" s="8">
        <v>142</v>
      </c>
      <c r="C153" s="9">
        <v>45812.359390277779</v>
      </c>
      <c r="D153" s="15" t="s">
        <v>85</v>
      </c>
      <c r="E153" s="21" t="s">
        <v>26</v>
      </c>
      <c r="F153" s="8">
        <v>2005</v>
      </c>
      <c r="G153" s="11" t="s">
        <v>86</v>
      </c>
      <c r="H153" s="12" t="s">
        <v>514</v>
      </c>
      <c r="I153" s="8" t="s">
        <v>68</v>
      </c>
      <c r="J153" s="12"/>
      <c r="K153" s="8" t="s">
        <v>28</v>
      </c>
      <c r="L153" s="8" t="s">
        <v>87</v>
      </c>
      <c r="M153" s="8" t="str">
        <f>VLOOKUP(Vehiculos2022[[#This Row],[Proyecto]],[3]Proyectos!$C$6:$H$44,2,0)</f>
        <v>-</v>
      </c>
      <c r="N153" s="8" t="str">
        <f>VLOOKUP(Vehiculos2022[[#This Row],[Proyecto]],[3]Proyectos!$C$6:$H$44,6,0)</f>
        <v>-</v>
      </c>
      <c r="O153" s="8" t="s">
        <v>229</v>
      </c>
      <c r="P153" s="13" t="s">
        <v>243</v>
      </c>
      <c r="Q153" s="51"/>
      <c r="R153" s="14"/>
      <c r="S153" s="8"/>
      <c r="T153" s="31"/>
    </row>
    <row r="154" spans="2:20" x14ac:dyDescent="0.25">
      <c r="B154" s="8">
        <v>143</v>
      </c>
      <c r="C154" s="9">
        <v>45812.359390277779</v>
      </c>
      <c r="D154" s="33" t="s">
        <v>88</v>
      </c>
      <c r="E154" s="39" t="s">
        <v>21</v>
      </c>
      <c r="F154" s="12">
        <v>2018</v>
      </c>
      <c r="G154" s="11" t="s">
        <v>22</v>
      </c>
      <c r="H154" s="12" t="s">
        <v>89</v>
      </c>
      <c r="I154" s="8" t="s">
        <v>68</v>
      </c>
      <c r="J154" s="12"/>
      <c r="K154" s="12" t="s">
        <v>24</v>
      </c>
      <c r="L154" s="8" t="s">
        <v>79</v>
      </c>
      <c r="M154" s="8" t="str">
        <f>VLOOKUP(Vehiculos2022[[#This Row],[Proyecto]],[3]Proyectos!$C$6:$H$44,2,0)</f>
        <v>COI-COI-F02-0015</v>
      </c>
      <c r="N154" s="8" t="str">
        <f>VLOOKUP(Vehiculos2022[[#This Row],[Proyecto]],[3]Proyectos!$C$6:$H$44,6,0)</f>
        <v>-</v>
      </c>
      <c r="O154" s="8" t="s">
        <v>229</v>
      </c>
      <c r="P154" s="27" t="s">
        <v>243</v>
      </c>
      <c r="Q154" s="51"/>
      <c r="R154" s="16"/>
      <c r="S154" s="8"/>
      <c r="T154" s="45"/>
    </row>
    <row r="155" spans="2:20" x14ac:dyDescent="0.25">
      <c r="B155" s="8">
        <v>144</v>
      </c>
      <c r="C155" s="9">
        <v>45812.359390277779</v>
      </c>
      <c r="D155" s="15" t="s">
        <v>90</v>
      </c>
      <c r="E155" s="21" t="s">
        <v>21</v>
      </c>
      <c r="F155" s="12">
        <v>2018</v>
      </c>
      <c r="G155" s="11" t="s">
        <v>22</v>
      </c>
      <c r="H155" s="12" t="s">
        <v>91</v>
      </c>
      <c r="I155" s="12" t="s">
        <v>68</v>
      </c>
      <c r="J155" s="12"/>
      <c r="K155" s="8" t="s">
        <v>28</v>
      </c>
      <c r="L155" s="8" t="s">
        <v>79</v>
      </c>
      <c r="M155" s="8" t="str">
        <f>VLOOKUP(Vehiculos2022[[#This Row],[Proyecto]],[3]Proyectos!$C$6:$H$44,2,0)</f>
        <v>COI-COI-F02-0015</v>
      </c>
      <c r="N155" s="8" t="str">
        <f>VLOOKUP(Vehiculos2022[[#This Row],[Proyecto]],[3]Proyectos!$C$6:$H$44,6,0)</f>
        <v>-</v>
      </c>
      <c r="O155" s="8" t="s">
        <v>229</v>
      </c>
      <c r="P155" s="27" t="s">
        <v>243</v>
      </c>
      <c r="Q155" s="35"/>
      <c r="R155" s="16"/>
      <c r="S155" s="8"/>
      <c r="T155" s="45"/>
    </row>
    <row r="156" spans="2:20" x14ac:dyDescent="0.25">
      <c r="B156" s="8">
        <v>145</v>
      </c>
      <c r="C156" s="9">
        <v>45812.359390277779</v>
      </c>
      <c r="D156" s="10" t="s">
        <v>93</v>
      </c>
      <c r="E156" s="21" t="s">
        <v>21</v>
      </c>
      <c r="F156" s="8">
        <v>2019</v>
      </c>
      <c r="G156" s="8" t="s">
        <v>22</v>
      </c>
      <c r="H156" s="32" t="s">
        <v>94</v>
      </c>
      <c r="I156" s="8" t="s">
        <v>68</v>
      </c>
      <c r="J156" s="12"/>
      <c r="K156" s="8" t="s">
        <v>235</v>
      </c>
      <c r="L156" s="8" t="s">
        <v>399</v>
      </c>
      <c r="M156" s="8" t="str">
        <f>VLOOKUP(Vehiculos2022[[#This Row],[Proyecto]],[3]Proyectos!$C$6:$H$44,2,0)</f>
        <v>IC-CL-V10-0022</v>
      </c>
      <c r="N156" s="8" t="str">
        <f>VLOOKUP(Vehiculos2022[[#This Row],[Proyecto]],[3]Proyectos!$C$6:$H$44,6,0)</f>
        <v>Proyectos</v>
      </c>
      <c r="O156" s="8" t="s">
        <v>233</v>
      </c>
      <c r="P156" s="13" t="s">
        <v>577</v>
      </c>
      <c r="Q156" s="51" t="s">
        <v>221</v>
      </c>
      <c r="R156" s="14">
        <v>46012</v>
      </c>
      <c r="S156" s="8" t="s">
        <v>255</v>
      </c>
      <c r="T156" s="31"/>
    </row>
    <row r="157" spans="2:20" x14ac:dyDescent="0.25">
      <c r="B157" s="8">
        <v>146</v>
      </c>
      <c r="C157" s="9">
        <v>45812.359390277779</v>
      </c>
      <c r="D157" s="15" t="s">
        <v>95</v>
      </c>
      <c r="E157" s="21" t="s">
        <v>21</v>
      </c>
      <c r="F157" s="8">
        <v>2019</v>
      </c>
      <c r="G157" s="11" t="s">
        <v>22</v>
      </c>
      <c r="H157" s="8" t="s">
        <v>96</v>
      </c>
      <c r="I157" s="8" t="s">
        <v>68</v>
      </c>
      <c r="J157" s="12"/>
      <c r="K157" s="8" t="s">
        <v>235</v>
      </c>
      <c r="L157" s="8" t="s">
        <v>561</v>
      </c>
      <c r="M157" s="8" t="str">
        <f>VLOOKUP(Vehiculos2022[[#This Row],[Proyecto]],[3]Proyectos!$C$6:$H$44,2,0)</f>
        <v>ST-TG-V10-0006</v>
      </c>
      <c r="N157" s="8" t="str">
        <f>VLOOKUP(Vehiculos2022[[#This Row],[Proyecto]],[3]Proyectos!$C$6:$H$44,6,0)</f>
        <v>Proyectos</v>
      </c>
      <c r="O157" s="8" t="s">
        <v>233</v>
      </c>
      <c r="P157" s="13" t="s">
        <v>652</v>
      </c>
      <c r="Q157" s="51" t="s">
        <v>515</v>
      </c>
      <c r="R157" s="14"/>
      <c r="S157" s="8" t="s">
        <v>255</v>
      </c>
      <c r="T157" s="31"/>
    </row>
    <row r="158" spans="2:20" x14ac:dyDescent="0.25">
      <c r="B158" s="8">
        <v>147</v>
      </c>
      <c r="C158" s="9">
        <v>45812.359390277779</v>
      </c>
      <c r="D158" s="10" t="s">
        <v>97</v>
      </c>
      <c r="E158" s="21" t="s">
        <v>83</v>
      </c>
      <c r="F158" s="8">
        <v>2018</v>
      </c>
      <c r="G158" s="11" t="s">
        <v>212</v>
      </c>
      <c r="H158" s="32" t="s">
        <v>98</v>
      </c>
      <c r="I158" s="8" t="s">
        <v>68</v>
      </c>
      <c r="J158" s="12"/>
      <c r="K158" s="8" t="s">
        <v>28</v>
      </c>
      <c r="L158" s="8" t="s">
        <v>87</v>
      </c>
      <c r="M158" s="8" t="str">
        <f>VLOOKUP(Vehiculos2022[[#This Row],[Proyecto]],[3]Proyectos!$C$6:$H$44,2,0)</f>
        <v>-</v>
      </c>
      <c r="N158" s="8" t="str">
        <f>VLOOKUP(Vehiculos2022[[#This Row],[Proyecto]],[3]Proyectos!$C$6:$H$44,6,0)</f>
        <v>-</v>
      </c>
      <c r="O158" s="8" t="s">
        <v>229</v>
      </c>
      <c r="P158" s="13" t="s">
        <v>243</v>
      </c>
      <c r="Q158" s="51"/>
      <c r="R158" s="14"/>
      <c r="S158" s="42"/>
      <c r="T158" s="31"/>
    </row>
    <row r="159" spans="2:20" x14ac:dyDescent="0.25">
      <c r="B159" s="8">
        <v>148</v>
      </c>
      <c r="C159" s="9">
        <v>45812.359390277779</v>
      </c>
      <c r="D159" s="33" t="s">
        <v>99</v>
      </c>
      <c r="E159" s="39" t="s">
        <v>21</v>
      </c>
      <c r="F159" s="12">
        <v>2018</v>
      </c>
      <c r="G159" s="11" t="s">
        <v>22</v>
      </c>
      <c r="H159" s="12" t="s">
        <v>100</v>
      </c>
      <c r="I159" s="8" t="s">
        <v>68</v>
      </c>
      <c r="J159" s="12"/>
      <c r="K159" s="12" t="s">
        <v>217</v>
      </c>
      <c r="L159" s="8" t="s">
        <v>79</v>
      </c>
      <c r="M159" s="8" t="str">
        <f>VLOOKUP(Vehiculos2022[[#This Row],[Proyecto]],[3]Proyectos!$C$6:$H$44,2,0)</f>
        <v>COI-COI-F02-0015</v>
      </c>
      <c r="N159" s="8" t="str">
        <f>VLOOKUP(Vehiculos2022[[#This Row],[Proyecto]],[3]Proyectos!$C$6:$H$44,6,0)</f>
        <v>-</v>
      </c>
      <c r="O159" s="8" t="s">
        <v>229</v>
      </c>
      <c r="P159" s="27" t="s">
        <v>243</v>
      </c>
      <c r="Q159" s="51"/>
      <c r="R159" s="16"/>
      <c r="S159" s="8"/>
      <c r="T159" s="31"/>
    </row>
    <row r="160" spans="2:20" x14ac:dyDescent="0.25">
      <c r="B160" s="8">
        <v>149</v>
      </c>
      <c r="C160" s="9">
        <v>45812.359390277779</v>
      </c>
      <c r="D160" s="15" t="s">
        <v>101</v>
      </c>
      <c r="E160" s="21" t="s">
        <v>21</v>
      </c>
      <c r="F160" s="8">
        <v>2018</v>
      </c>
      <c r="G160" s="11" t="s">
        <v>22</v>
      </c>
      <c r="H160" s="38" t="s">
        <v>102</v>
      </c>
      <c r="I160" s="8" t="s">
        <v>68</v>
      </c>
      <c r="J160" s="12"/>
      <c r="K160" s="8" t="s">
        <v>24</v>
      </c>
      <c r="L160" s="8" t="s">
        <v>79</v>
      </c>
      <c r="M160" s="8" t="str">
        <f>VLOOKUP(Vehiculos2022[[#This Row],[Proyecto]],[3]Proyectos!$C$6:$H$44,2,0)</f>
        <v>COI-COI-F02-0015</v>
      </c>
      <c r="N160" s="8" t="str">
        <f>VLOOKUP(Vehiculos2022[[#This Row],[Proyecto]],[3]Proyectos!$C$6:$H$44,6,0)</f>
        <v>-</v>
      </c>
      <c r="O160" s="8" t="s">
        <v>229</v>
      </c>
      <c r="P160" s="13" t="s">
        <v>243</v>
      </c>
      <c r="Q160" s="51"/>
      <c r="R160" s="14"/>
      <c r="S160" s="8"/>
      <c r="T160" s="31"/>
    </row>
    <row r="161" spans="2:20" x14ac:dyDescent="0.25">
      <c r="B161" s="8">
        <v>150</v>
      </c>
      <c r="C161" s="9">
        <v>45812.359390277779</v>
      </c>
      <c r="D161" s="10" t="s">
        <v>103</v>
      </c>
      <c r="E161" s="21" t="s">
        <v>21</v>
      </c>
      <c r="F161" s="8">
        <v>2018</v>
      </c>
      <c r="G161" s="11" t="s">
        <v>22</v>
      </c>
      <c r="H161" s="12" t="s">
        <v>104</v>
      </c>
      <c r="I161" s="8" t="s">
        <v>68</v>
      </c>
      <c r="J161" s="12"/>
      <c r="K161" s="8" t="s">
        <v>28</v>
      </c>
      <c r="L161" s="8" t="s">
        <v>79</v>
      </c>
      <c r="M161" s="8" t="str">
        <f>VLOOKUP(Vehiculos2022[[#This Row],[Proyecto]],[3]Proyectos!$C$6:$H$44,2,0)</f>
        <v>COI-COI-F02-0015</v>
      </c>
      <c r="N161" s="8" t="str">
        <f>VLOOKUP(Vehiculos2022[[#This Row],[Proyecto]],[3]Proyectos!$C$6:$H$44,6,0)</f>
        <v>-</v>
      </c>
      <c r="O161" s="8" t="s">
        <v>229</v>
      </c>
      <c r="P161" s="13" t="s">
        <v>243</v>
      </c>
      <c r="Q161" s="51"/>
      <c r="R161" s="14"/>
      <c r="S161" s="8"/>
      <c r="T161" s="31"/>
    </row>
    <row r="162" spans="2:20" x14ac:dyDescent="0.25">
      <c r="B162" s="8">
        <v>151</v>
      </c>
      <c r="C162" s="9">
        <v>45812.359390277779</v>
      </c>
      <c r="D162" s="10" t="s">
        <v>105</v>
      </c>
      <c r="E162" s="21" t="s">
        <v>21</v>
      </c>
      <c r="F162" s="12">
        <v>2018</v>
      </c>
      <c r="G162" s="11" t="s">
        <v>22</v>
      </c>
      <c r="H162" s="12" t="s">
        <v>106</v>
      </c>
      <c r="I162" s="8" t="s">
        <v>68</v>
      </c>
      <c r="J162" s="12"/>
      <c r="K162" s="8" t="s">
        <v>43</v>
      </c>
      <c r="L162" s="8" t="s">
        <v>29</v>
      </c>
      <c r="M162" s="8" t="str">
        <f>VLOOKUP(Vehiculos2022[[#This Row],[Proyecto]],[3]Proyectos!$C$6:$H$44,2,0)</f>
        <v>IC-TG-F04-0015</v>
      </c>
      <c r="N162" s="8" t="str">
        <f>VLOOKUP(Vehiculos2022[[#This Row],[Proyecto]],[3]Proyectos!$C$6:$H$44,6,0)</f>
        <v>Ingenieria</v>
      </c>
      <c r="O162" s="8" t="s">
        <v>30</v>
      </c>
      <c r="P162" s="27" t="s">
        <v>243</v>
      </c>
      <c r="Q162" s="51"/>
      <c r="R162" s="16"/>
      <c r="S162" s="8"/>
      <c r="T162" s="31"/>
    </row>
    <row r="163" spans="2:20" x14ac:dyDescent="0.25">
      <c r="B163" s="8">
        <v>152</v>
      </c>
      <c r="C163" s="9">
        <v>45812.359390277779</v>
      </c>
      <c r="D163" s="33" t="s">
        <v>552</v>
      </c>
      <c r="E163" s="21" t="s">
        <v>553</v>
      </c>
      <c r="F163" s="12">
        <v>2005</v>
      </c>
      <c r="G163" s="11" t="s">
        <v>554</v>
      </c>
      <c r="H163" s="12" t="s">
        <v>555</v>
      </c>
      <c r="I163" s="8" t="s">
        <v>68</v>
      </c>
      <c r="J163" s="12"/>
      <c r="K163" s="8"/>
      <c r="L163" s="8" t="s">
        <v>79</v>
      </c>
      <c r="M163" s="8" t="str">
        <f>VLOOKUP(Vehiculos2022[[#This Row],[Proyecto]],[3]Proyectos!$C$6:$H$44,2,0)</f>
        <v>COI-COI-F02-0015</v>
      </c>
      <c r="N163" s="8" t="str">
        <f>VLOOKUP(Vehiculos2022[[#This Row],[Proyecto]],[3]Proyectos!$C$6:$H$44,6,0)</f>
        <v>-</v>
      </c>
      <c r="O163" s="8" t="s">
        <v>229</v>
      </c>
      <c r="P163" s="27" t="s">
        <v>243</v>
      </c>
      <c r="Q163" s="51"/>
      <c r="R163" s="16"/>
      <c r="S163" s="42"/>
      <c r="T163" s="31"/>
    </row>
    <row r="164" spans="2:20" x14ac:dyDescent="0.25">
      <c r="B164" s="8">
        <v>153</v>
      </c>
      <c r="C164" s="9">
        <v>45812.359390277779</v>
      </c>
      <c r="D164" s="33" t="s">
        <v>556</v>
      </c>
      <c r="E164" s="12" t="s">
        <v>553</v>
      </c>
      <c r="F164" s="12">
        <v>2001</v>
      </c>
      <c r="G164" s="11" t="s">
        <v>557</v>
      </c>
      <c r="H164" s="12" t="s">
        <v>558</v>
      </c>
      <c r="I164" s="8" t="s">
        <v>68</v>
      </c>
      <c r="J164" s="12"/>
      <c r="K164" s="8" t="s">
        <v>28</v>
      </c>
      <c r="L164" s="8" t="s">
        <v>79</v>
      </c>
      <c r="M164" s="8" t="str">
        <f>VLOOKUP(Vehiculos2022[[#This Row],[Proyecto]],[3]Proyectos!$C$6:$H$44,2,0)</f>
        <v>COI-COI-F02-0015</v>
      </c>
      <c r="N164" s="8" t="str">
        <f>VLOOKUP(Vehiculos2022[[#This Row],[Proyecto]],[3]Proyectos!$C$6:$H$44,6,0)</f>
        <v>-</v>
      </c>
      <c r="O164" s="8" t="s">
        <v>229</v>
      </c>
      <c r="P164" s="27" t="s">
        <v>243</v>
      </c>
      <c r="Q164" s="51"/>
      <c r="R164" s="16"/>
      <c r="S164" s="8"/>
      <c r="T164" s="45"/>
    </row>
    <row r="165" spans="2:20" x14ac:dyDescent="0.25">
      <c r="B165" s="8">
        <v>154</v>
      </c>
      <c r="C165" s="9">
        <v>45812.359390277779</v>
      </c>
      <c r="D165" s="33" t="s">
        <v>107</v>
      </c>
      <c r="E165" s="39" t="s">
        <v>83</v>
      </c>
      <c r="F165" s="12">
        <v>2017</v>
      </c>
      <c r="G165" s="11" t="s">
        <v>212</v>
      </c>
      <c r="H165" s="12" t="s">
        <v>108</v>
      </c>
      <c r="I165" s="8" t="s">
        <v>68</v>
      </c>
      <c r="J165" s="12"/>
      <c r="K165" s="8" t="s">
        <v>28</v>
      </c>
      <c r="L165" s="8" t="s">
        <v>79</v>
      </c>
      <c r="M165" s="8" t="str">
        <f>VLOOKUP(Vehiculos2022[[#This Row],[Proyecto]],[3]Proyectos!$C$6:$H$44,2,0)</f>
        <v>COI-COI-F02-0015</v>
      </c>
      <c r="N165" s="8" t="str">
        <f>VLOOKUP(Vehiculos2022[[#This Row],[Proyecto]],[3]Proyectos!$C$6:$H$44,6,0)</f>
        <v>-</v>
      </c>
      <c r="O165" s="8" t="s">
        <v>229</v>
      </c>
      <c r="P165" s="27" t="s">
        <v>243</v>
      </c>
      <c r="Q165" s="51"/>
      <c r="R165" s="16"/>
      <c r="S165" s="8"/>
      <c r="T165" s="45"/>
    </row>
    <row r="166" spans="2:20" x14ac:dyDescent="0.25">
      <c r="B166" s="8">
        <v>155</v>
      </c>
      <c r="C166" s="9">
        <v>45812.359390277779</v>
      </c>
      <c r="D166" s="10" t="s">
        <v>109</v>
      </c>
      <c r="E166" s="21" t="s">
        <v>83</v>
      </c>
      <c r="F166" s="8">
        <v>2017</v>
      </c>
      <c r="G166" s="11" t="s">
        <v>212</v>
      </c>
      <c r="H166" s="12" t="s">
        <v>110</v>
      </c>
      <c r="I166" s="8" t="s">
        <v>68</v>
      </c>
      <c r="J166" s="12"/>
      <c r="K166" s="8" t="s">
        <v>236</v>
      </c>
      <c r="L166" s="8" t="s">
        <v>79</v>
      </c>
      <c r="M166" s="8" t="str">
        <f>VLOOKUP(Vehiculos2022[[#This Row],[Proyecto]],[3]Proyectos!$C$6:$H$44,2,0)</f>
        <v>COI-COI-F02-0015</v>
      </c>
      <c r="N166" s="8" t="str">
        <f>VLOOKUP(Vehiculos2022[[#This Row],[Proyecto]],[3]Proyectos!$C$6:$H$44,6,0)</f>
        <v>-</v>
      </c>
      <c r="O166" s="8" t="s">
        <v>229</v>
      </c>
      <c r="P166" s="13" t="s">
        <v>243</v>
      </c>
      <c r="Q166" s="51"/>
      <c r="R166" s="14"/>
      <c r="S166" s="8"/>
      <c r="T166" s="31"/>
    </row>
    <row r="167" spans="2:20" x14ac:dyDescent="0.25">
      <c r="B167" s="8">
        <v>156</v>
      </c>
      <c r="C167" s="9">
        <v>45812.359390277779</v>
      </c>
      <c r="D167" s="10" t="s">
        <v>111</v>
      </c>
      <c r="E167" s="21" t="s">
        <v>21</v>
      </c>
      <c r="F167" s="8">
        <v>2019</v>
      </c>
      <c r="G167" s="8" t="s">
        <v>22</v>
      </c>
      <c r="H167" s="32" t="s">
        <v>112</v>
      </c>
      <c r="I167" s="8" t="s">
        <v>68</v>
      </c>
      <c r="J167" s="17"/>
      <c r="K167" s="8" t="s">
        <v>28</v>
      </c>
      <c r="L167" s="8" t="s">
        <v>79</v>
      </c>
      <c r="M167" s="8" t="str">
        <f>VLOOKUP(Vehiculos2022[[#This Row],[Proyecto]],[3]Proyectos!$C$6:$H$44,2,0)</f>
        <v>COI-COI-F02-0015</v>
      </c>
      <c r="N167" s="8" t="str">
        <f>VLOOKUP(Vehiculos2022[[#This Row],[Proyecto]],[3]Proyectos!$C$6:$H$44,6,0)</f>
        <v>-</v>
      </c>
      <c r="O167" s="8" t="s">
        <v>229</v>
      </c>
      <c r="P167" s="13" t="s">
        <v>243</v>
      </c>
      <c r="Q167" s="51"/>
      <c r="R167" s="14"/>
      <c r="S167" s="8"/>
      <c r="T167" s="31"/>
    </row>
    <row r="168" spans="2:20" x14ac:dyDescent="0.25">
      <c r="B168" s="8">
        <v>157</v>
      </c>
      <c r="C168" s="9">
        <v>45812.359390277779</v>
      </c>
      <c r="D168" s="33" t="s">
        <v>114</v>
      </c>
      <c r="E168" s="39" t="s">
        <v>21</v>
      </c>
      <c r="F168" s="12">
        <v>2019</v>
      </c>
      <c r="G168" s="11" t="s">
        <v>22</v>
      </c>
      <c r="H168" s="12" t="s">
        <v>669</v>
      </c>
      <c r="I168" s="8" t="s">
        <v>68</v>
      </c>
      <c r="J168" s="12"/>
      <c r="K168" s="8" t="s">
        <v>236</v>
      </c>
      <c r="L168" s="8" t="s">
        <v>809</v>
      </c>
      <c r="M168" s="8" t="str">
        <f>VLOOKUP(Vehiculos2022[[#This Row],[Proyecto]],[3]Proyectos!$C$6:$H$44,2,0)</f>
        <v>IC-HW-V05-0004</v>
      </c>
      <c r="N168" s="8" t="str">
        <f>VLOOKUP(Vehiculos2022[[#This Row],[Proyecto]],[3]Proyectos!$C$6:$H$44,6,0)</f>
        <v>Operaciones Tecnicas</v>
      </c>
      <c r="O168" s="8" t="s">
        <v>249</v>
      </c>
      <c r="P168" s="27" t="s">
        <v>519</v>
      </c>
      <c r="Q168" s="35" t="s">
        <v>520</v>
      </c>
      <c r="R168" s="16" t="s">
        <v>521</v>
      </c>
      <c r="S168" s="8" t="s">
        <v>255</v>
      </c>
      <c r="T168" s="31"/>
    </row>
    <row r="169" spans="2:20" x14ac:dyDescent="0.25">
      <c r="B169" s="8">
        <v>158</v>
      </c>
      <c r="C169" s="9">
        <v>45812.359390277779</v>
      </c>
      <c r="D169" s="10" t="s">
        <v>115</v>
      </c>
      <c r="E169" s="21" t="s">
        <v>21</v>
      </c>
      <c r="F169" s="8">
        <v>2019</v>
      </c>
      <c r="G169" s="11" t="s">
        <v>22</v>
      </c>
      <c r="H169" s="32" t="s">
        <v>116</v>
      </c>
      <c r="I169" s="8" t="s">
        <v>68</v>
      </c>
      <c r="J169" s="12"/>
      <c r="K169" s="8" t="s">
        <v>28</v>
      </c>
      <c r="L169" s="8" t="s">
        <v>57</v>
      </c>
      <c r="M169" s="8" t="str">
        <f>VLOOKUP(Vehiculos2022[[#This Row],[Proyecto]],[3]Proyectos!$C$6:$H$44,2,0)</f>
        <v>IC-TG-F09-0019</v>
      </c>
      <c r="N169" s="8" t="str">
        <f>VLOOKUP(Vehiculos2022[[#This Row],[Proyecto]],[3]Proyectos!$C$6:$H$44,6,0)</f>
        <v>RF y Optimizacion</v>
      </c>
      <c r="O169" s="8" t="s">
        <v>242</v>
      </c>
      <c r="P169" s="13" t="s">
        <v>245</v>
      </c>
      <c r="Q169" s="51" t="s">
        <v>211</v>
      </c>
      <c r="R169" s="14">
        <v>45536</v>
      </c>
      <c r="S169" s="8" t="s">
        <v>255</v>
      </c>
      <c r="T169" s="31"/>
    </row>
    <row r="170" spans="2:20" x14ac:dyDescent="0.25">
      <c r="B170" s="8">
        <v>159</v>
      </c>
      <c r="C170" s="9">
        <v>45812.359390277779</v>
      </c>
      <c r="D170" s="15" t="s">
        <v>117</v>
      </c>
      <c r="E170" s="21" t="s">
        <v>21</v>
      </c>
      <c r="F170" s="8">
        <v>2019</v>
      </c>
      <c r="G170" s="8" t="s">
        <v>22</v>
      </c>
      <c r="H170" s="12" t="s">
        <v>118</v>
      </c>
      <c r="I170" s="8" t="s">
        <v>68</v>
      </c>
      <c r="J170" s="12"/>
      <c r="K170" s="8" t="s">
        <v>28</v>
      </c>
      <c r="L170" s="8" t="s">
        <v>34</v>
      </c>
      <c r="M170" s="8" t="str">
        <f>VLOOKUP(Vehiculos2022[[#This Row],[Proyecto]],[3]Proyectos!$C$6:$H$44,2,0)</f>
        <v>IC-TG-F09-0019</v>
      </c>
      <c r="N170" s="8" t="str">
        <f>VLOOKUP(Vehiculos2022[[#This Row],[Proyecto]],[3]Proyectos!$C$6:$H$44,6,0)</f>
        <v>RF y Optimizacion</v>
      </c>
      <c r="O170" s="8" t="s">
        <v>242</v>
      </c>
      <c r="P170" s="13" t="s">
        <v>578</v>
      </c>
      <c r="Q170" s="51" t="s">
        <v>549</v>
      </c>
      <c r="R170" s="14">
        <v>45595</v>
      </c>
      <c r="S170" s="8" t="s">
        <v>255</v>
      </c>
      <c r="T170" s="31"/>
    </row>
    <row r="171" spans="2:20" x14ac:dyDescent="0.25">
      <c r="B171" s="8">
        <v>160</v>
      </c>
      <c r="C171" s="9">
        <v>45812.359390277779</v>
      </c>
      <c r="D171" s="15" t="s">
        <v>119</v>
      </c>
      <c r="E171" s="21" t="s">
        <v>21</v>
      </c>
      <c r="F171" s="8">
        <v>2019</v>
      </c>
      <c r="G171" s="11" t="s">
        <v>22</v>
      </c>
      <c r="H171" s="12" t="s">
        <v>120</v>
      </c>
      <c r="I171" s="8" t="s">
        <v>68</v>
      </c>
      <c r="J171" s="12"/>
      <c r="K171" s="8" t="s">
        <v>235</v>
      </c>
      <c r="L171" s="8" t="s">
        <v>562</v>
      </c>
      <c r="M171" s="8" t="str">
        <f>VLOOKUP(Vehiculos2022[[#This Row],[Proyecto]],[3]Proyectos!$C$6:$H$44,2,0)</f>
        <v>ST-TG-V10-0004</v>
      </c>
      <c r="N171" s="8" t="str">
        <f>VLOOKUP(Vehiculos2022[[#This Row],[Proyecto]],[3]Proyectos!$C$6:$H$44,6,0)</f>
        <v>Proyectos</v>
      </c>
      <c r="O171" s="8" t="s">
        <v>233</v>
      </c>
      <c r="P171" s="13" t="s">
        <v>702</v>
      </c>
      <c r="Q171" s="51" t="s">
        <v>703</v>
      </c>
      <c r="R171" s="14">
        <v>46242</v>
      </c>
      <c r="S171" s="8" t="s">
        <v>255</v>
      </c>
      <c r="T171" s="31"/>
    </row>
    <row r="172" spans="2:20" x14ac:dyDescent="0.25">
      <c r="B172" s="8">
        <v>161</v>
      </c>
      <c r="C172" s="9">
        <v>45812.359390277779</v>
      </c>
      <c r="D172" s="15" t="s">
        <v>121</v>
      </c>
      <c r="E172" s="21" t="s">
        <v>21</v>
      </c>
      <c r="F172" s="8">
        <v>2019</v>
      </c>
      <c r="G172" s="8" t="s">
        <v>22</v>
      </c>
      <c r="H172" s="8" t="s">
        <v>122</v>
      </c>
      <c r="I172" s="8" t="s">
        <v>68</v>
      </c>
      <c r="J172" s="12"/>
      <c r="K172" s="8" t="s">
        <v>236</v>
      </c>
      <c r="L172" s="8" t="s">
        <v>57</v>
      </c>
      <c r="M172" s="8" t="str">
        <f>VLOOKUP(Vehiculos2022[[#This Row],[Proyecto]],[3]Proyectos!$C$6:$H$44,2,0)</f>
        <v>IC-TG-F09-0019</v>
      </c>
      <c r="N172" s="8" t="str">
        <f>VLOOKUP(Vehiculos2022[[#This Row],[Proyecto]],[3]Proyectos!$C$6:$H$44,6,0)</f>
        <v>RF y Optimizacion</v>
      </c>
      <c r="O172" s="8" t="s">
        <v>242</v>
      </c>
      <c r="P172" s="13" t="s">
        <v>579</v>
      </c>
      <c r="Q172" s="51" t="s">
        <v>403</v>
      </c>
      <c r="R172" s="14">
        <v>45981</v>
      </c>
      <c r="S172" s="8" t="s">
        <v>255</v>
      </c>
      <c r="T172" s="31"/>
    </row>
    <row r="173" spans="2:20" x14ac:dyDescent="0.25">
      <c r="B173" s="8">
        <v>162</v>
      </c>
      <c r="C173" s="9">
        <v>45812.359390277779</v>
      </c>
      <c r="D173" s="15" t="s">
        <v>123</v>
      </c>
      <c r="E173" s="21" t="s">
        <v>21</v>
      </c>
      <c r="F173" s="8">
        <v>2019</v>
      </c>
      <c r="G173" s="11" t="s">
        <v>22</v>
      </c>
      <c r="H173" s="8" t="s">
        <v>124</v>
      </c>
      <c r="I173" s="8" t="s">
        <v>68</v>
      </c>
      <c r="J173" s="12"/>
      <c r="K173" s="8" t="s">
        <v>235</v>
      </c>
      <c r="L173" s="8" t="s">
        <v>535</v>
      </c>
      <c r="M173" s="8" t="str">
        <f>VLOOKUP(Vehiculos2022[[#This Row],[Proyecto]],[3]Proyectos!$C$6:$H$44,2,0)</f>
        <v>ST-TG-V10-0010</v>
      </c>
      <c r="N173" s="8" t="str">
        <f>VLOOKUP(Vehiculos2022[[#This Row],[Proyecto]],[3]Proyectos!$C$6:$H$44,6,0)</f>
        <v>Proyectos</v>
      </c>
      <c r="O173" s="8" t="s">
        <v>233</v>
      </c>
      <c r="P173" s="13" t="s">
        <v>507</v>
      </c>
      <c r="Q173" s="51" t="s">
        <v>323</v>
      </c>
      <c r="R173" s="14">
        <v>45981</v>
      </c>
      <c r="S173" s="8" t="s">
        <v>255</v>
      </c>
      <c r="T173" s="31"/>
    </row>
    <row r="174" spans="2:20" x14ac:dyDescent="0.25">
      <c r="B174" s="8">
        <v>163</v>
      </c>
      <c r="C174" s="9">
        <v>45812.359390277779</v>
      </c>
      <c r="D174" s="10" t="s">
        <v>125</v>
      </c>
      <c r="E174" s="21" t="s">
        <v>21</v>
      </c>
      <c r="F174" s="8">
        <v>2019</v>
      </c>
      <c r="G174" s="11" t="s">
        <v>22</v>
      </c>
      <c r="H174" s="32" t="s">
        <v>126</v>
      </c>
      <c r="I174" s="8" t="s">
        <v>68</v>
      </c>
      <c r="J174" s="12"/>
      <c r="K174" s="8" t="s">
        <v>236</v>
      </c>
      <c r="L174" s="8" t="s">
        <v>57</v>
      </c>
      <c r="M174" s="8" t="str">
        <f>VLOOKUP(Vehiculos2022[[#This Row],[Proyecto]],[3]Proyectos!$C$6:$H$44,2,0)</f>
        <v>IC-TG-F09-0019</v>
      </c>
      <c r="N174" s="8" t="str">
        <f>VLOOKUP(Vehiculos2022[[#This Row],[Proyecto]],[3]Proyectos!$C$6:$H$44,6,0)</f>
        <v>RF y Optimizacion</v>
      </c>
      <c r="O174" s="8" t="s">
        <v>242</v>
      </c>
      <c r="P174" s="13" t="s">
        <v>777</v>
      </c>
      <c r="Q174" s="51"/>
      <c r="R174" s="14"/>
      <c r="S174" s="8" t="s">
        <v>255</v>
      </c>
      <c r="T174" s="31"/>
    </row>
    <row r="175" spans="2:20" x14ac:dyDescent="0.25">
      <c r="B175" s="8">
        <v>164</v>
      </c>
      <c r="C175" s="9">
        <v>45812.359390277779</v>
      </c>
      <c r="D175" s="15" t="s">
        <v>127</v>
      </c>
      <c r="E175" s="21" t="s">
        <v>21</v>
      </c>
      <c r="F175" s="8">
        <v>2019</v>
      </c>
      <c r="G175" s="11" t="s">
        <v>22</v>
      </c>
      <c r="H175" s="12" t="s">
        <v>128</v>
      </c>
      <c r="I175" s="8" t="s">
        <v>68</v>
      </c>
      <c r="J175" s="12"/>
      <c r="K175" s="8" t="s">
        <v>236</v>
      </c>
      <c r="L175" s="8" t="s">
        <v>41</v>
      </c>
      <c r="M175" s="8" t="str">
        <f>VLOOKUP(Vehiculos2022[[#This Row],[Proyecto]],[3]Proyectos!$C$6:$H$44,2,0)</f>
        <v>ST-TG-V05-0005</v>
      </c>
      <c r="N175" s="8" t="str">
        <f>VLOOKUP(Vehiculos2022[[#This Row],[Proyecto]],[3]Proyectos!$C$6:$H$44,6,0)</f>
        <v>Operaciones Tecnicas</v>
      </c>
      <c r="O175" s="8" t="s">
        <v>527</v>
      </c>
      <c r="P175" s="27" t="s">
        <v>246</v>
      </c>
      <c r="Q175" s="49" t="s">
        <v>137</v>
      </c>
      <c r="R175" s="16">
        <v>46003</v>
      </c>
      <c r="S175" s="8" t="s">
        <v>255</v>
      </c>
      <c r="T175" s="31"/>
    </row>
    <row r="176" spans="2:20" x14ac:dyDescent="0.25">
      <c r="B176" s="8">
        <v>165</v>
      </c>
      <c r="C176" s="9">
        <v>45812.359390277779</v>
      </c>
      <c r="D176" s="15" t="s">
        <v>129</v>
      </c>
      <c r="E176" s="21" t="s">
        <v>21</v>
      </c>
      <c r="F176" s="8">
        <v>2019</v>
      </c>
      <c r="G176" s="11" t="s">
        <v>22</v>
      </c>
      <c r="H176" s="12" t="s">
        <v>130</v>
      </c>
      <c r="I176" s="8" t="s">
        <v>68</v>
      </c>
      <c r="J176" s="12"/>
      <c r="K176" s="8" t="s">
        <v>235</v>
      </c>
      <c r="L176" s="8" t="s">
        <v>535</v>
      </c>
      <c r="M176" s="8" t="str">
        <f>VLOOKUP(Vehiculos2022[[#This Row],[Proyecto]],[3]Proyectos!$C$6:$H$44,2,0)</f>
        <v>ST-TG-V10-0010</v>
      </c>
      <c r="N176" s="8" t="str">
        <f>VLOOKUP(Vehiculos2022[[#This Row],[Proyecto]],[3]Proyectos!$C$6:$H$44,6,0)</f>
        <v>Proyectos</v>
      </c>
      <c r="O176" s="8" t="s">
        <v>233</v>
      </c>
      <c r="P176" s="13" t="s">
        <v>508</v>
      </c>
      <c r="Q176" s="51" t="s">
        <v>234</v>
      </c>
      <c r="R176" s="14">
        <v>46741</v>
      </c>
      <c r="S176" s="8" t="s">
        <v>255</v>
      </c>
      <c r="T176" s="31"/>
    </row>
    <row r="177" spans="2:20" x14ac:dyDescent="0.25">
      <c r="B177" s="8">
        <v>166</v>
      </c>
      <c r="C177" s="9">
        <v>45812.359390277779</v>
      </c>
      <c r="D177" s="10" t="s">
        <v>131</v>
      </c>
      <c r="E177" s="21" t="s">
        <v>21</v>
      </c>
      <c r="F177" s="8">
        <v>2019</v>
      </c>
      <c r="G177" s="11" t="s">
        <v>22</v>
      </c>
      <c r="H177" s="12" t="s">
        <v>132</v>
      </c>
      <c r="I177" s="8" t="s">
        <v>68</v>
      </c>
      <c r="J177" s="12"/>
      <c r="K177" s="8" t="s">
        <v>28</v>
      </c>
      <c r="L177" s="8" t="s">
        <v>79</v>
      </c>
      <c r="M177" s="8" t="str">
        <f>VLOOKUP(Vehiculos2022[[#This Row],[Proyecto]],[3]Proyectos!$C$6:$H$44,2,0)</f>
        <v>COI-COI-F02-0015</v>
      </c>
      <c r="N177" s="8" t="str">
        <f>VLOOKUP(Vehiculos2022[[#This Row],[Proyecto]],[3]Proyectos!$C$6:$H$44,6,0)</f>
        <v>-</v>
      </c>
      <c r="O177" s="8" t="s">
        <v>229</v>
      </c>
      <c r="P177" s="13" t="s">
        <v>243</v>
      </c>
      <c r="Q177" s="51"/>
      <c r="R177" s="14"/>
      <c r="S177" s="42"/>
      <c r="T177" s="31"/>
    </row>
    <row r="178" spans="2:20" x14ac:dyDescent="0.25">
      <c r="B178" s="8">
        <v>167</v>
      </c>
      <c r="C178" s="9">
        <v>45812.359390277779</v>
      </c>
      <c r="D178" s="10" t="s">
        <v>401</v>
      </c>
      <c r="E178" s="21" t="s">
        <v>21</v>
      </c>
      <c r="F178" s="8">
        <v>2019</v>
      </c>
      <c r="G178" s="11" t="s">
        <v>22</v>
      </c>
      <c r="H178" s="32" t="s">
        <v>402</v>
      </c>
      <c r="I178" s="8" t="s">
        <v>68</v>
      </c>
      <c r="J178" s="12"/>
      <c r="K178" s="8" t="s">
        <v>236</v>
      </c>
      <c r="L178" s="8" t="s">
        <v>79</v>
      </c>
      <c r="M178" s="8" t="str">
        <f>VLOOKUP(Vehiculos2022[[#This Row],[Proyecto]],[3]Proyectos!$C$6:$H$44,2,0)</f>
        <v>COI-COI-F02-0015</v>
      </c>
      <c r="N178" s="8" t="str">
        <f>VLOOKUP(Vehiculos2022[[#This Row],[Proyecto]],[3]Proyectos!$C$6:$H$44,6,0)</f>
        <v>-</v>
      </c>
      <c r="O178" s="8" t="s">
        <v>229</v>
      </c>
      <c r="P178" s="13" t="s">
        <v>243</v>
      </c>
      <c r="Q178" s="51"/>
      <c r="R178" s="14"/>
      <c r="S178" s="42"/>
      <c r="T178" s="31"/>
    </row>
    <row r="179" spans="2:20" x14ac:dyDescent="0.25">
      <c r="B179" s="8">
        <v>168</v>
      </c>
      <c r="C179" s="9">
        <v>45812.359390277779</v>
      </c>
      <c r="D179" s="15" t="s">
        <v>133</v>
      </c>
      <c r="E179" s="21" t="s">
        <v>21</v>
      </c>
      <c r="F179" s="8">
        <v>2019</v>
      </c>
      <c r="G179" s="11" t="s">
        <v>22</v>
      </c>
      <c r="H179" s="12" t="s">
        <v>134</v>
      </c>
      <c r="I179" s="8" t="s">
        <v>68</v>
      </c>
      <c r="J179" s="12"/>
      <c r="K179" s="8" t="s">
        <v>235</v>
      </c>
      <c r="L179" s="8" t="s">
        <v>399</v>
      </c>
      <c r="M179" s="8" t="str">
        <f>VLOOKUP(Vehiculos2022[[#This Row],[Proyecto]],[3]Proyectos!$C$6:$H$44,2,0)</f>
        <v>IC-CL-V10-0022</v>
      </c>
      <c r="N179" s="8" t="str">
        <f>VLOOKUP(Vehiculos2022[[#This Row],[Proyecto]],[3]Proyectos!$C$6:$H$44,6,0)</f>
        <v>Proyectos</v>
      </c>
      <c r="O179" s="8" t="s">
        <v>233</v>
      </c>
      <c r="P179" s="13" t="s">
        <v>582</v>
      </c>
      <c r="Q179" s="51" t="s">
        <v>310</v>
      </c>
      <c r="R179" s="14">
        <v>47027</v>
      </c>
      <c r="S179" s="8" t="s">
        <v>255</v>
      </c>
      <c r="T179" s="31"/>
    </row>
    <row r="180" spans="2:20" x14ac:dyDescent="0.25">
      <c r="B180" s="8">
        <v>169</v>
      </c>
      <c r="C180" s="9">
        <v>45812.359390277779</v>
      </c>
      <c r="D180" s="15" t="s">
        <v>135</v>
      </c>
      <c r="E180" s="21" t="s">
        <v>21</v>
      </c>
      <c r="F180" s="8">
        <v>2019</v>
      </c>
      <c r="G180" s="11" t="s">
        <v>22</v>
      </c>
      <c r="H180" s="12" t="s">
        <v>136</v>
      </c>
      <c r="I180" s="8" t="s">
        <v>68</v>
      </c>
      <c r="J180" s="12"/>
      <c r="K180" s="8" t="s">
        <v>339</v>
      </c>
      <c r="L180" s="8" t="s">
        <v>783</v>
      </c>
      <c r="M180" s="8" t="str">
        <f>VLOOKUP(Vehiculos2022[[#This Row],[Proyecto]],[3]Proyectos!$C$6:$H$44,2,0)</f>
        <v>ST-TG-V05-0008</v>
      </c>
      <c r="N180" s="8" t="str">
        <f>VLOOKUP(Vehiculos2022[[#This Row],[Proyecto]],[3]Proyectos!$C$6:$H$44,6,0)</f>
        <v>Operaciones Tecnicas</v>
      </c>
      <c r="O180" s="8" t="s">
        <v>527</v>
      </c>
      <c r="P180" s="13" t="s">
        <v>559</v>
      </c>
      <c r="Q180" s="35" t="s">
        <v>560</v>
      </c>
      <c r="R180" s="14">
        <v>46205</v>
      </c>
      <c r="S180" s="8" t="s">
        <v>255</v>
      </c>
      <c r="T180" s="31"/>
    </row>
    <row r="181" spans="2:20" x14ac:dyDescent="0.25">
      <c r="B181" s="8">
        <v>170</v>
      </c>
      <c r="C181" s="9">
        <v>45812.359390277779</v>
      </c>
      <c r="D181" s="15" t="s">
        <v>138</v>
      </c>
      <c r="E181" s="21" t="s">
        <v>21</v>
      </c>
      <c r="F181" s="8">
        <v>2019</v>
      </c>
      <c r="G181" s="8" t="s">
        <v>22</v>
      </c>
      <c r="H181" s="12" t="s">
        <v>139</v>
      </c>
      <c r="I181" s="8" t="s">
        <v>68</v>
      </c>
      <c r="J181" s="12"/>
      <c r="K181" s="8" t="s">
        <v>43</v>
      </c>
      <c r="L181" s="8" t="s">
        <v>358</v>
      </c>
      <c r="M181" s="8" t="str">
        <f>VLOOKUP(Vehiculos2022[[#This Row],[Proyecto]],[3]Proyectos!$C$6:$H$44,2,0)</f>
        <v>IC-CB-F04-0010</v>
      </c>
      <c r="N181" s="8" t="str">
        <f>VLOOKUP(Vehiculos2022[[#This Row],[Proyecto]],[3]Proyectos!$C$6:$H$44,6,0)</f>
        <v>Ingenieria</v>
      </c>
      <c r="O181" s="8" t="s">
        <v>30</v>
      </c>
      <c r="P181" s="13" t="s">
        <v>267</v>
      </c>
      <c r="Q181" s="51" t="s">
        <v>182</v>
      </c>
      <c r="R181" s="14">
        <v>45449</v>
      </c>
      <c r="S181" s="42"/>
      <c r="T181" s="31"/>
    </row>
    <row r="182" spans="2:20" x14ac:dyDescent="0.25">
      <c r="B182" s="8">
        <v>171</v>
      </c>
      <c r="C182" s="9">
        <v>45812.359390277779</v>
      </c>
      <c r="D182" s="10" t="s">
        <v>140</v>
      </c>
      <c r="E182" s="21" t="s">
        <v>21</v>
      </c>
      <c r="F182" s="8">
        <v>2019</v>
      </c>
      <c r="G182" s="11" t="s">
        <v>22</v>
      </c>
      <c r="H182" s="12" t="s">
        <v>141</v>
      </c>
      <c r="I182" s="8" t="s">
        <v>68</v>
      </c>
      <c r="J182" s="12"/>
      <c r="K182" s="8" t="s">
        <v>236</v>
      </c>
      <c r="L182" s="8" t="s">
        <v>79</v>
      </c>
      <c r="M182" s="8" t="str">
        <f>VLOOKUP(Vehiculos2022[[#This Row],[Proyecto]],[3]Proyectos!$C$6:$H$44,2,0)</f>
        <v>COI-COI-F02-0015</v>
      </c>
      <c r="N182" s="8" t="str">
        <f>VLOOKUP(Vehiculos2022[[#This Row],[Proyecto]],[3]Proyectos!$C$6:$H$44,6,0)</f>
        <v>-</v>
      </c>
      <c r="O182" s="8" t="s">
        <v>229</v>
      </c>
      <c r="P182" s="13" t="s">
        <v>243</v>
      </c>
      <c r="Q182" s="51"/>
      <c r="R182" s="14"/>
      <c r="S182" s="42"/>
      <c r="T182" s="13"/>
    </row>
    <row r="183" spans="2:20" x14ac:dyDescent="0.25">
      <c r="B183" s="8">
        <v>172</v>
      </c>
      <c r="C183" s="9">
        <v>45812.359390277779</v>
      </c>
      <c r="D183" s="10" t="s">
        <v>142</v>
      </c>
      <c r="E183" s="21" t="s">
        <v>21</v>
      </c>
      <c r="F183" s="8">
        <v>2019</v>
      </c>
      <c r="G183" s="11" t="s">
        <v>22</v>
      </c>
      <c r="H183" s="12" t="s">
        <v>143</v>
      </c>
      <c r="I183" s="8" t="s">
        <v>68</v>
      </c>
      <c r="J183" s="12"/>
      <c r="K183" s="8" t="s">
        <v>235</v>
      </c>
      <c r="L183" s="8" t="s">
        <v>535</v>
      </c>
      <c r="M183" s="8" t="str">
        <f>VLOOKUP(Vehiculos2022[[#This Row],[Proyecto]],[3]Proyectos!$C$6:$H$44,2,0)</f>
        <v>ST-TG-V10-0010</v>
      </c>
      <c r="N183" s="8" t="str">
        <f>VLOOKUP(Vehiculos2022[[#This Row],[Proyecto]],[3]Proyectos!$C$6:$H$44,6,0)</f>
        <v>Proyectos</v>
      </c>
      <c r="O183" s="8" t="s">
        <v>233</v>
      </c>
      <c r="P183" s="13" t="s">
        <v>631</v>
      </c>
      <c r="Q183" s="51" t="s">
        <v>225</v>
      </c>
      <c r="R183" s="14">
        <v>45628</v>
      </c>
      <c r="S183" s="8" t="s">
        <v>255</v>
      </c>
      <c r="T183" s="31"/>
    </row>
    <row r="184" spans="2:20" x14ac:dyDescent="0.25">
      <c r="B184" s="8">
        <v>173</v>
      </c>
      <c r="C184" s="9">
        <v>45812.359390277779</v>
      </c>
      <c r="D184" s="10" t="s">
        <v>144</v>
      </c>
      <c r="E184" s="21" t="s">
        <v>21</v>
      </c>
      <c r="F184" s="8">
        <v>2019</v>
      </c>
      <c r="G184" s="8" t="s">
        <v>22</v>
      </c>
      <c r="H184" s="32" t="s">
        <v>145</v>
      </c>
      <c r="I184" s="8" t="s">
        <v>68</v>
      </c>
      <c r="J184" s="12"/>
      <c r="K184" s="8" t="s">
        <v>28</v>
      </c>
      <c r="L184" s="8" t="s">
        <v>394</v>
      </c>
      <c r="M184" s="8" t="str">
        <f>VLOOKUP(Vehiculos2022[[#This Row],[Proyecto]],[3]Proyectos!$C$6:$H$44,2,0)</f>
        <v>COI-COI-F02-0003</v>
      </c>
      <c r="N184" s="8" t="str">
        <f>VLOOKUP(Vehiculos2022[[#This Row],[Proyecto]],[3]Proyectos!$C$6:$H$44,6,0)</f>
        <v>-</v>
      </c>
      <c r="O184" s="8" t="s">
        <v>229</v>
      </c>
      <c r="P184" s="13" t="s">
        <v>243</v>
      </c>
      <c r="Q184" s="51"/>
      <c r="R184" s="14"/>
      <c r="S184" s="42"/>
      <c r="T184" s="31"/>
    </row>
    <row r="185" spans="2:20" x14ac:dyDescent="0.25">
      <c r="B185" s="8">
        <v>174</v>
      </c>
      <c r="C185" s="9">
        <v>45812.359390277779</v>
      </c>
      <c r="D185" s="15" t="s">
        <v>146</v>
      </c>
      <c r="E185" s="21" t="s">
        <v>21</v>
      </c>
      <c r="F185" s="8">
        <v>2019</v>
      </c>
      <c r="G185" s="11" t="s">
        <v>22</v>
      </c>
      <c r="H185" s="8" t="s">
        <v>147</v>
      </c>
      <c r="I185" s="8" t="s">
        <v>68</v>
      </c>
      <c r="J185" s="12"/>
      <c r="K185" s="8" t="s">
        <v>28</v>
      </c>
      <c r="L185" s="8" t="s">
        <v>358</v>
      </c>
      <c r="M185" s="8" t="str">
        <f>VLOOKUP(Vehiculos2022[[#This Row],[Proyecto]],[3]Proyectos!$C$6:$H$44,2,0)</f>
        <v>IC-CB-F04-0010</v>
      </c>
      <c r="N185" s="8" t="str">
        <f>VLOOKUP(Vehiculos2022[[#This Row],[Proyecto]],[3]Proyectos!$C$6:$H$44,6,0)</f>
        <v>Ingenieria</v>
      </c>
      <c r="O185" s="8" t="s">
        <v>30</v>
      </c>
      <c r="P185" s="13" t="s">
        <v>306</v>
      </c>
      <c r="Q185" s="51" t="s">
        <v>46</v>
      </c>
      <c r="R185" s="14">
        <v>45637</v>
      </c>
      <c r="S185" s="8" t="s">
        <v>255</v>
      </c>
      <c r="T185" s="31"/>
    </row>
    <row r="186" spans="2:20" x14ac:dyDescent="0.25">
      <c r="B186" s="8">
        <v>175</v>
      </c>
      <c r="C186" s="9">
        <v>45812.359390277779</v>
      </c>
      <c r="D186" s="15" t="s">
        <v>148</v>
      </c>
      <c r="E186" s="21" t="s">
        <v>21</v>
      </c>
      <c r="F186" s="8">
        <v>2018</v>
      </c>
      <c r="G186" s="11" t="s">
        <v>22</v>
      </c>
      <c r="H186" s="12" t="s">
        <v>149</v>
      </c>
      <c r="I186" s="8" t="s">
        <v>68</v>
      </c>
      <c r="J186" s="12"/>
      <c r="K186" s="8" t="s">
        <v>235</v>
      </c>
      <c r="L186" s="8" t="s">
        <v>79</v>
      </c>
      <c r="M186" s="8" t="str">
        <f>VLOOKUP(Vehiculos2022[[#This Row],[Proyecto]],[3]Proyectos!$C$6:$H$44,2,0)</f>
        <v>COI-COI-F02-0015</v>
      </c>
      <c r="N186" s="8" t="str">
        <f>VLOOKUP(Vehiculos2022[[#This Row],[Proyecto]],[3]Proyectos!$C$6:$H$44,6,0)</f>
        <v>-</v>
      </c>
      <c r="O186" s="8" t="s">
        <v>229</v>
      </c>
      <c r="P186" s="13" t="s">
        <v>243</v>
      </c>
      <c r="Q186" s="51"/>
      <c r="R186" s="14"/>
      <c r="S186" s="42"/>
      <c r="T186" s="31"/>
    </row>
    <row r="187" spans="2:20" x14ac:dyDescent="0.25">
      <c r="B187" s="8">
        <v>176</v>
      </c>
      <c r="C187" s="9">
        <v>45812.359390277779</v>
      </c>
      <c r="D187" s="15" t="s">
        <v>150</v>
      </c>
      <c r="E187" s="21" t="s">
        <v>21</v>
      </c>
      <c r="F187" s="8">
        <v>2019</v>
      </c>
      <c r="G187" s="11" t="s">
        <v>22</v>
      </c>
      <c r="H187" s="12" t="s">
        <v>151</v>
      </c>
      <c r="I187" s="8" t="s">
        <v>68</v>
      </c>
      <c r="J187" s="12"/>
      <c r="K187" s="8" t="s">
        <v>24</v>
      </c>
      <c r="L187" s="8" t="s">
        <v>79</v>
      </c>
      <c r="M187" s="8" t="str">
        <f>VLOOKUP(Vehiculos2022[[#This Row],[Proyecto]],[3]Proyectos!$C$6:$H$44,2,0)</f>
        <v>COI-COI-F02-0015</v>
      </c>
      <c r="N187" s="8" t="str">
        <f>VLOOKUP(Vehiculos2022[[#This Row],[Proyecto]],[3]Proyectos!$C$6:$H$44,6,0)</f>
        <v>-</v>
      </c>
      <c r="O187" s="8" t="s">
        <v>25</v>
      </c>
      <c r="P187" s="13" t="s">
        <v>243</v>
      </c>
      <c r="Q187" s="51"/>
      <c r="R187" s="14"/>
      <c r="S187" s="42"/>
      <c r="T187" s="31"/>
    </row>
    <row r="188" spans="2:20" x14ac:dyDescent="0.25">
      <c r="B188" s="8">
        <v>177</v>
      </c>
      <c r="C188" s="9">
        <v>45812.359390277779</v>
      </c>
      <c r="D188" s="15" t="s">
        <v>642</v>
      </c>
      <c r="E188" s="21" t="s">
        <v>26</v>
      </c>
      <c r="F188" s="8">
        <v>2021</v>
      </c>
      <c r="G188" s="11" t="s">
        <v>357</v>
      </c>
      <c r="H188" s="12" t="s">
        <v>814</v>
      </c>
      <c r="I188" s="8" t="s">
        <v>68</v>
      </c>
      <c r="J188" s="12" t="s">
        <v>319</v>
      </c>
      <c r="K188" s="8" t="s">
        <v>24</v>
      </c>
      <c r="L188" s="8" t="s">
        <v>27</v>
      </c>
      <c r="M188" s="8" t="str">
        <f>VLOOKUP(Vehiculos2022[[#This Row],[Proyecto]],[3]Proyectos!$C$6:$H$44,2,0)</f>
        <v>IC-CL-F03-0007</v>
      </c>
      <c r="N188" s="8" t="str">
        <f>VLOOKUP(Vehiculos2022[[#This Row],[Proyecto]],[3]Proyectos!$C$6:$H$44,6,0)</f>
        <v>O&amp;M</v>
      </c>
      <c r="O188" s="8" t="s">
        <v>25</v>
      </c>
      <c r="P188" s="13" t="s">
        <v>256</v>
      </c>
      <c r="Q188" s="35">
        <v>501198004496</v>
      </c>
      <c r="R188" s="14">
        <v>47266</v>
      </c>
      <c r="S188" s="8" t="s">
        <v>255</v>
      </c>
      <c r="T188" s="31"/>
    </row>
    <row r="189" spans="2:20" x14ac:dyDescent="0.25">
      <c r="B189" s="8">
        <v>178</v>
      </c>
      <c r="C189" s="9">
        <v>45812.359390277779</v>
      </c>
      <c r="D189" s="15" t="s">
        <v>152</v>
      </c>
      <c r="E189" s="21" t="s">
        <v>21</v>
      </c>
      <c r="F189" s="8">
        <v>2019</v>
      </c>
      <c r="G189" s="11" t="s">
        <v>22</v>
      </c>
      <c r="H189" s="8" t="s">
        <v>153</v>
      </c>
      <c r="I189" s="8" t="s">
        <v>68</v>
      </c>
      <c r="J189" s="12"/>
      <c r="K189" s="8" t="s">
        <v>305</v>
      </c>
      <c r="L189" s="8" t="s">
        <v>358</v>
      </c>
      <c r="M189" s="8" t="str">
        <f>VLOOKUP(Vehiculos2022[[#This Row],[Proyecto]],[3]Proyectos!$C$6:$H$44,2,0)</f>
        <v>IC-CB-F04-0010</v>
      </c>
      <c r="N189" s="8" t="str">
        <f>VLOOKUP(Vehiculos2022[[#This Row],[Proyecto]],[3]Proyectos!$C$6:$H$44,6,0)</f>
        <v>Ingenieria</v>
      </c>
      <c r="O189" s="8" t="s">
        <v>30</v>
      </c>
      <c r="P189" s="13" t="s">
        <v>684</v>
      </c>
      <c r="Q189" s="51" t="s">
        <v>815</v>
      </c>
      <c r="R189" s="14">
        <v>45116</v>
      </c>
      <c r="S189" s="8" t="s">
        <v>255</v>
      </c>
      <c r="T189" s="31"/>
    </row>
    <row r="190" spans="2:20" x14ac:dyDescent="0.25">
      <c r="B190" s="8">
        <v>179</v>
      </c>
      <c r="C190" s="9">
        <v>45812.359390277779</v>
      </c>
      <c r="D190" s="15" t="s">
        <v>154</v>
      </c>
      <c r="E190" s="21" t="s">
        <v>155</v>
      </c>
      <c r="F190" s="8">
        <v>2019</v>
      </c>
      <c r="G190" s="8" t="s">
        <v>156</v>
      </c>
      <c r="H190" s="12" t="s">
        <v>157</v>
      </c>
      <c r="I190" s="8" t="s">
        <v>68</v>
      </c>
      <c r="J190" s="12"/>
      <c r="K190" s="8" t="s">
        <v>28</v>
      </c>
      <c r="L190" s="8" t="s">
        <v>79</v>
      </c>
      <c r="M190" s="8" t="str">
        <f>VLOOKUP(Vehiculos2022[[#This Row],[Proyecto]],[3]Proyectos!$C$6:$H$44,2,0)</f>
        <v>COI-COI-F02-0015</v>
      </c>
      <c r="N190" s="8" t="str">
        <f>VLOOKUP(Vehiculos2022[[#This Row],[Proyecto]],[3]Proyectos!$C$6:$H$44,6,0)</f>
        <v>-</v>
      </c>
      <c r="O190" s="8" t="s">
        <v>229</v>
      </c>
      <c r="P190" s="13" t="s">
        <v>787</v>
      </c>
      <c r="Q190" s="35"/>
      <c r="R190" s="14"/>
      <c r="S190" s="42"/>
      <c r="T190" s="31"/>
    </row>
    <row r="191" spans="2:20" x14ac:dyDescent="0.25">
      <c r="B191" s="8">
        <v>180</v>
      </c>
      <c r="C191" s="9">
        <v>45812.359390277779</v>
      </c>
      <c r="D191" s="10" t="s">
        <v>158</v>
      </c>
      <c r="E191" s="21" t="s">
        <v>21</v>
      </c>
      <c r="F191" s="8">
        <v>2019</v>
      </c>
      <c r="G191" s="11" t="s">
        <v>22</v>
      </c>
      <c r="H191" s="8" t="s">
        <v>704</v>
      </c>
      <c r="I191" s="8" t="s">
        <v>68</v>
      </c>
      <c r="J191" s="12"/>
      <c r="K191" s="8" t="s">
        <v>822</v>
      </c>
      <c r="L191" s="8" t="s">
        <v>257</v>
      </c>
      <c r="M191" s="8" t="str">
        <f>VLOOKUP(Vehiculos2022[[#This Row],[Proyecto]],[3]Proyectos!$C$6:$H$44,2,0)</f>
        <v>IC-TG-F13-0016</v>
      </c>
      <c r="N191" s="8" t="str">
        <f>VLOOKUP(Vehiculos2022[[#This Row],[Proyecto]],[3]Proyectos!$C$6:$H$44,6,0)</f>
        <v xml:space="preserve">Mantenimiento Técnico </v>
      </c>
      <c r="O191" s="8" t="s">
        <v>258</v>
      </c>
      <c r="P191" s="47" t="s">
        <v>784</v>
      </c>
      <c r="Q191" s="35" t="s">
        <v>406</v>
      </c>
      <c r="R191" s="14">
        <v>46698</v>
      </c>
      <c r="S191" s="8" t="s">
        <v>255</v>
      </c>
      <c r="T191" s="31"/>
    </row>
    <row r="192" spans="2:20" x14ac:dyDescent="0.25">
      <c r="B192" s="8">
        <v>181</v>
      </c>
      <c r="C192" s="9">
        <v>45812.359390277779</v>
      </c>
      <c r="D192" s="34" t="s">
        <v>159</v>
      </c>
      <c r="E192" s="21" t="s">
        <v>21</v>
      </c>
      <c r="F192" s="8">
        <v>2019</v>
      </c>
      <c r="G192" s="11" t="s">
        <v>22</v>
      </c>
      <c r="H192" s="12" t="s">
        <v>160</v>
      </c>
      <c r="I192" s="8" t="s">
        <v>68</v>
      </c>
      <c r="J192" s="12"/>
      <c r="K192" s="8" t="s">
        <v>236</v>
      </c>
      <c r="L192" s="12" t="s">
        <v>34</v>
      </c>
      <c r="M192" s="8" t="str">
        <f>VLOOKUP(Vehiculos2022[[#This Row],[Proyecto]],[3]Proyectos!$C$6:$H$44,2,0)</f>
        <v>IC-TG-F09-0019</v>
      </c>
      <c r="N192" s="8" t="str">
        <f>VLOOKUP(Vehiculos2022[[#This Row],[Proyecto]],[3]Proyectos!$C$6:$H$44,6,0)</f>
        <v>RF y Optimizacion</v>
      </c>
      <c r="O192" s="8" t="s">
        <v>242</v>
      </c>
      <c r="P192" s="13" t="s">
        <v>580</v>
      </c>
      <c r="Q192" s="51" t="s">
        <v>581</v>
      </c>
      <c r="R192" s="14">
        <v>46060</v>
      </c>
      <c r="S192" s="8" t="s">
        <v>255</v>
      </c>
      <c r="T192" s="31"/>
    </row>
    <row r="193" spans="2:20" x14ac:dyDescent="0.25">
      <c r="B193" s="8">
        <v>182</v>
      </c>
      <c r="C193" s="9">
        <v>45812.359390277779</v>
      </c>
      <c r="D193" s="15" t="s">
        <v>161</v>
      </c>
      <c r="E193" s="21" t="s">
        <v>21</v>
      </c>
      <c r="F193" s="8">
        <v>2019</v>
      </c>
      <c r="G193" s="11" t="s">
        <v>22</v>
      </c>
      <c r="H193" s="8" t="s">
        <v>162</v>
      </c>
      <c r="I193" s="8" t="s">
        <v>68</v>
      </c>
      <c r="J193" s="12"/>
      <c r="K193" s="8" t="s">
        <v>235</v>
      </c>
      <c r="L193" s="8" t="s">
        <v>399</v>
      </c>
      <c r="M193" s="8" t="str">
        <f>VLOOKUP(Vehiculos2022[[#This Row],[Proyecto]],[3]Proyectos!$C$6:$H$44,2,0)</f>
        <v>IC-CL-V10-0022</v>
      </c>
      <c r="N193" s="8" t="str">
        <f>VLOOKUP(Vehiculos2022[[#This Row],[Proyecto]],[3]Proyectos!$C$6:$H$44,6,0)</f>
        <v>Proyectos</v>
      </c>
      <c r="O193" s="8" t="s">
        <v>233</v>
      </c>
      <c r="P193" s="13" t="s">
        <v>583</v>
      </c>
      <c r="Q193" s="51" t="s">
        <v>223</v>
      </c>
      <c r="R193" s="14">
        <v>45880</v>
      </c>
      <c r="S193" s="8" t="s">
        <v>255</v>
      </c>
      <c r="T193" s="31"/>
    </row>
    <row r="194" spans="2:20" ht="15" customHeight="1" x14ac:dyDescent="0.25">
      <c r="B194" s="8">
        <v>183</v>
      </c>
      <c r="C194" s="9">
        <v>45812.359390277779</v>
      </c>
      <c r="D194" s="10" t="s">
        <v>163</v>
      </c>
      <c r="E194" s="21" t="s">
        <v>21</v>
      </c>
      <c r="F194" s="8">
        <v>2019</v>
      </c>
      <c r="G194" s="11" t="s">
        <v>22</v>
      </c>
      <c r="H194" s="32" t="s">
        <v>164</v>
      </c>
      <c r="I194" s="8" t="s">
        <v>68</v>
      </c>
      <c r="J194" s="12"/>
      <c r="K194" s="8" t="s">
        <v>235</v>
      </c>
      <c r="L194" s="8" t="s">
        <v>561</v>
      </c>
      <c r="M194" s="8" t="str">
        <f>VLOOKUP(Vehiculos2022[[#This Row],[Proyecto]],[3]Proyectos!$C$6:$H$44,2,0)</f>
        <v>ST-TG-V10-0006</v>
      </c>
      <c r="N194" s="8" t="str">
        <f>VLOOKUP(Vehiculos2022[[#This Row],[Proyecto]],[3]Proyectos!$C$6:$H$44,6,0)</f>
        <v>Proyectos</v>
      </c>
      <c r="O194" s="8" t="s">
        <v>233</v>
      </c>
      <c r="P194" s="13" t="s">
        <v>846</v>
      </c>
      <c r="Q194" s="51" t="s">
        <v>847</v>
      </c>
      <c r="R194" s="14"/>
      <c r="S194" s="8" t="s">
        <v>255</v>
      </c>
      <c r="T194" s="31"/>
    </row>
    <row r="195" spans="2:20" ht="15" customHeight="1" x14ac:dyDescent="0.25">
      <c r="B195" s="8">
        <v>184</v>
      </c>
      <c r="C195" s="9">
        <v>45812.359390277779</v>
      </c>
      <c r="D195" s="15" t="s">
        <v>165</v>
      </c>
      <c r="E195" s="21" t="s">
        <v>21</v>
      </c>
      <c r="F195" s="8">
        <v>2019</v>
      </c>
      <c r="G195" s="11" t="s">
        <v>22</v>
      </c>
      <c r="H195" s="8" t="s">
        <v>166</v>
      </c>
      <c r="I195" s="8" t="s">
        <v>68</v>
      </c>
      <c r="J195" s="12"/>
      <c r="K195" s="8" t="s">
        <v>28</v>
      </c>
      <c r="L195" s="8" t="s">
        <v>37</v>
      </c>
      <c r="M195" s="8" t="str">
        <f>VLOOKUP(Vehiculos2022[[#This Row],[Proyecto]],[3]Proyectos!$C$6:$H$44,2,0)</f>
        <v>IC-TG-F04-0015</v>
      </c>
      <c r="N195" s="8" t="str">
        <f>VLOOKUP(Vehiculos2022[[#This Row],[Proyecto]],[3]Proyectos!$C$6:$H$44,6,0)</f>
        <v>Ingenieria</v>
      </c>
      <c r="O195" s="8" t="s">
        <v>270</v>
      </c>
      <c r="P195" s="13" t="s">
        <v>243</v>
      </c>
      <c r="Q195" s="51"/>
      <c r="R195" s="14"/>
      <c r="S195" s="42"/>
      <c r="T195" s="31"/>
    </row>
    <row r="196" spans="2:20" ht="15" customHeight="1" x14ac:dyDescent="0.25">
      <c r="B196" s="8">
        <v>185</v>
      </c>
      <c r="C196" s="9">
        <v>45812.359390277779</v>
      </c>
      <c r="D196" s="15" t="s">
        <v>167</v>
      </c>
      <c r="E196" s="21" t="s">
        <v>21</v>
      </c>
      <c r="F196" s="8">
        <v>2019</v>
      </c>
      <c r="G196" s="11" t="s">
        <v>22</v>
      </c>
      <c r="H196" s="8" t="s">
        <v>168</v>
      </c>
      <c r="I196" s="8" t="s">
        <v>68</v>
      </c>
      <c r="J196" s="12"/>
      <c r="K196" s="8" t="s">
        <v>24</v>
      </c>
      <c r="L196" s="8" t="s">
        <v>237</v>
      </c>
      <c r="M196" s="8" t="str">
        <f>VLOOKUP(Vehiculos2022[[#This Row],[Proyecto]],[3]Proyectos!$C$6:$H$44,2,0)</f>
        <v>ST-TG-V05-0001</v>
      </c>
      <c r="N196" s="8" t="str">
        <f>VLOOKUP(Vehiculos2022[[#This Row],[Proyecto]],[3]Proyectos!$C$6:$H$44,6,0)</f>
        <v>Operaciones Tecnicas</v>
      </c>
      <c r="O196" s="8" t="s">
        <v>641</v>
      </c>
      <c r="P196" s="13" t="s">
        <v>243</v>
      </c>
      <c r="Q196" s="51"/>
      <c r="R196" s="14"/>
      <c r="S196" s="42"/>
      <c r="T196" s="31"/>
    </row>
    <row r="197" spans="2:20" ht="15" customHeight="1" x14ac:dyDescent="0.25">
      <c r="B197" s="8">
        <v>186</v>
      </c>
      <c r="C197" s="9">
        <v>45812.359390277779</v>
      </c>
      <c r="D197" s="15" t="s">
        <v>169</v>
      </c>
      <c r="E197" s="21" t="s">
        <v>21</v>
      </c>
      <c r="F197" s="8">
        <v>2019</v>
      </c>
      <c r="G197" s="11" t="s">
        <v>22</v>
      </c>
      <c r="H197" s="8" t="s">
        <v>170</v>
      </c>
      <c r="I197" s="8" t="s">
        <v>68</v>
      </c>
      <c r="J197" s="12"/>
      <c r="K197" s="8" t="s">
        <v>28</v>
      </c>
      <c r="L197" s="8" t="s">
        <v>79</v>
      </c>
      <c r="M197" s="8" t="str">
        <f>VLOOKUP(Vehiculos2022[[#This Row],[Proyecto]],[3]Proyectos!$C$6:$H$44,2,0)</f>
        <v>COI-COI-F02-0015</v>
      </c>
      <c r="N197" s="8" t="str">
        <f>VLOOKUP(Vehiculos2022[[#This Row],[Proyecto]],[3]Proyectos!$C$6:$H$44,6,0)</f>
        <v>-</v>
      </c>
      <c r="O197" s="8" t="s">
        <v>229</v>
      </c>
      <c r="P197" s="13"/>
      <c r="Q197" s="51"/>
      <c r="R197" s="14"/>
      <c r="S197" s="8"/>
      <c r="T197" s="31"/>
    </row>
    <row r="198" spans="2:20" x14ac:dyDescent="0.25">
      <c r="B198" s="8">
        <v>187</v>
      </c>
      <c r="C198" s="9">
        <v>45812.359390277779</v>
      </c>
      <c r="D198" s="33" t="s">
        <v>213</v>
      </c>
      <c r="E198" s="39" t="s">
        <v>21</v>
      </c>
      <c r="F198" s="12">
        <v>2019</v>
      </c>
      <c r="G198" s="11" t="s">
        <v>22</v>
      </c>
      <c r="H198" s="12" t="s">
        <v>214</v>
      </c>
      <c r="I198" s="8" t="s">
        <v>68</v>
      </c>
      <c r="J198" s="12"/>
      <c r="K198" s="8" t="s">
        <v>28</v>
      </c>
      <c r="L198" s="8" t="s">
        <v>385</v>
      </c>
      <c r="M198" s="8" t="str">
        <f>VLOOKUP(Vehiculos2022[[#This Row],[Proyecto]],[3]Proyectos!$C$6:$H$44,2,0)</f>
        <v>ST-TG-V05-0009</v>
      </c>
      <c r="N198" s="8" t="str">
        <f>VLOOKUP(Vehiculos2022[[#This Row],[Proyecto]],[3]Proyectos!$C$6:$H$44,6,0)</f>
        <v>Operaciones Tecnicas</v>
      </c>
      <c r="O198" s="8" t="s">
        <v>527</v>
      </c>
      <c r="P198" s="27" t="s">
        <v>778</v>
      </c>
      <c r="Q198" s="35" t="s">
        <v>750</v>
      </c>
      <c r="R198" s="16">
        <v>46003</v>
      </c>
      <c r="S198" s="8" t="s">
        <v>255</v>
      </c>
      <c r="T198" s="45"/>
    </row>
    <row r="199" spans="2:20" x14ac:dyDescent="0.25">
      <c r="B199" s="8">
        <v>188</v>
      </c>
      <c r="C199" s="9">
        <v>45812.359390277779</v>
      </c>
      <c r="D199" s="15" t="s">
        <v>171</v>
      </c>
      <c r="E199" s="21" t="s">
        <v>21</v>
      </c>
      <c r="F199" s="8">
        <v>2019</v>
      </c>
      <c r="G199" s="11" t="s">
        <v>22</v>
      </c>
      <c r="H199" s="12" t="s">
        <v>172</v>
      </c>
      <c r="I199" s="8" t="s">
        <v>68</v>
      </c>
      <c r="J199" s="12"/>
      <c r="K199" s="8" t="s">
        <v>272</v>
      </c>
      <c r="L199" s="8" t="s">
        <v>237</v>
      </c>
      <c r="M199" s="8" t="str">
        <f>VLOOKUP(Vehiculos2022[[#This Row],[Proyecto]],[3]Proyectos!$C$6:$H$44,2,0)</f>
        <v>ST-TG-V05-0001</v>
      </c>
      <c r="N199" s="8" t="str">
        <f>VLOOKUP(Vehiculos2022[[#This Row],[Proyecto]],[3]Proyectos!$C$6:$H$44,6,0)</f>
        <v>Operaciones Tecnicas</v>
      </c>
      <c r="O199" s="8" t="s">
        <v>641</v>
      </c>
      <c r="P199" s="13" t="s">
        <v>848</v>
      </c>
      <c r="Q199" s="35"/>
      <c r="R199" s="14"/>
      <c r="S199" s="8"/>
      <c r="T199" s="31"/>
    </row>
    <row r="200" spans="2:20" x14ac:dyDescent="0.25">
      <c r="B200" s="8">
        <v>189</v>
      </c>
      <c r="C200" s="9">
        <v>45812.359390277779</v>
      </c>
      <c r="D200" s="15" t="s">
        <v>173</v>
      </c>
      <c r="E200" s="21" t="s">
        <v>21</v>
      </c>
      <c r="F200" s="8">
        <v>2019</v>
      </c>
      <c r="G200" s="11" t="s">
        <v>22</v>
      </c>
      <c r="H200" s="12" t="s">
        <v>174</v>
      </c>
      <c r="I200" s="8" t="s">
        <v>68</v>
      </c>
      <c r="J200" s="12"/>
      <c r="K200" s="8" t="s">
        <v>47</v>
      </c>
      <c r="L200" s="8" t="s">
        <v>44</v>
      </c>
      <c r="M200" s="8" t="str">
        <f>VLOOKUP(Vehiculos2022[[#This Row],[Proyecto]],[3]Proyectos!$C$6:$H$44,2,0)</f>
        <v>IC-SI-F10-0009</v>
      </c>
      <c r="N200" s="8" t="str">
        <f>VLOOKUP(Vehiculos2022[[#This Row],[Proyecto]],[3]Proyectos!$C$6:$H$44,6,0)</f>
        <v>Proyectos</v>
      </c>
      <c r="O200" s="8" t="s">
        <v>45</v>
      </c>
      <c r="P200" s="13" t="s">
        <v>584</v>
      </c>
      <c r="Q200" s="51" t="s">
        <v>383</v>
      </c>
      <c r="R200" s="14">
        <v>46981</v>
      </c>
      <c r="S200" s="8" t="s">
        <v>255</v>
      </c>
      <c r="T200" s="31"/>
    </row>
    <row r="201" spans="2:20" ht="16.5" customHeight="1" x14ac:dyDescent="0.25">
      <c r="B201" s="8">
        <v>190</v>
      </c>
      <c r="C201" s="9">
        <v>45812.359390277779</v>
      </c>
      <c r="D201" s="15" t="s">
        <v>175</v>
      </c>
      <c r="E201" s="21" t="s">
        <v>21</v>
      </c>
      <c r="F201" s="8">
        <v>2019</v>
      </c>
      <c r="G201" s="11" t="s">
        <v>22</v>
      </c>
      <c r="H201" s="12" t="s">
        <v>644</v>
      </c>
      <c r="I201" s="8" t="s">
        <v>68</v>
      </c>
      <c r="J201" s="12"/>
      <c r="K201" s="8" t="s">
        <v>28</v>
      </c>
      <c r="L201" s="8" t="s">
        <v>44</v>
      </c>
      <c r="M201" s="8" t="str">
        <f>VLOOKUP(Vehiculos2022[[#This Row],[Proyecto]],[3]Proyectos!$C$6:$H$44,2,0)</f>
        <v>IC-SI-F10-0009</v>
      </c>
      <c r="N201" s="8" t="str">
        <f>VLOOKUP(Vehiculos2022[[#This Row],[Proyecto]],[3]Proyectos!$C$6:$H$44,6,0)</f>
        <v>Proyectos</v>
      </c>
      <c r="O201" s="8" t="s">
        <v>45</v>
      </c>
      <c r="P201" s="13" t="s">
        <v>585</v>
      </c>
      <c r="Q201" s="51" t="s">
        <v>384</v>
      </c>
      <c r="R201" s="14">
        <v>46999</v>
      </c>
      <c r="S201" s="8" t="s">
        <v>255</v>
      </c>
      <c r="T201" s="31"/>
    </row>
    <row r="202" spans="2:20" x14ac:dyDescent="0.25">
      <c r="B202" s="8">
        <v>191</v>
      </c>
      <c r="C202" s="9">
        <v>45812.359390277779</v>
      </c>
      <c r="D202" s="15" t="s">
        <v>176</v>
      </c>
      <c r="E202" s="21" t="s">
        <v>21</v>
      </c>
      <c r="F202" s="8">
        <v>2019</v>
      </c>
      <c r="G202" s="8" t="s">
        <v>22</v>
      </c>
      <c r="H202" s="8" t="s">
        <v>177</v>
      </c>
      <c r="I202" s="8" t="s">
        <v>68</v>
      </c>
      <c r="J202" s="12"/>
      <c r="K202" s="8" t="s">
        <v>235</v>
      </c>
      <c r="L202" s="8" t="s">
        <v>178</v>
      </c>
      <c r="M202" s="8" t="str">
        <f>VLOOKUP(Vehiculos2022[[#This Row],[Proyecto]],[3]Proyectos!$C$6:$H$44,2,0)</f>
        <v>IC-CL-V10-0003</v>
      </c>
      <c r="N202" s="8" t="str">
        <f>VLOOKUP(Vehiculos2022[[#This Row],[Proyecto]],[3]Proyectos!$C$6:$H$44,6,0)</f>
        <v>Proyectos</v>
      </c>
      <c r="O202" s="8" t="s">
        <v>233</v>
      </c>
      <c r="P202" s="13" t="s">
        <v>586</v>
      </c>
      <c r="Q202" s="35" t="s">
        <v>224</v>
      </c>
      <c r="R202" s="14">
        <v>46323</v>
      </c>
      <c r="S202" s="8" t="s">
        <v>255</v>
      </c>
      <c r="T202" s="31"/>
    </row>
    <row r="203" spans="2:20" x14ac:dyDescent="0.25">
      <c r="B203" s="8">
        <v>192</v>
      </c>
      <c r="C203" s="9">
        <v>45812.359390277779</v>
      </c>
      <c r="D203" s="15" t="s">
        <v>179</v>
      </c>
      <c r="E203" s="8" t="s">
        <v>21</v>
      </c>
      <c r="F203" s="8">
        <v>2019</v>
      </c>
      <c r="G203" s="8" t="s">
        <v>22</v>
      </c>
      <c r="H203" s="8" t="s">
        <v>180</v>
      </c>
      <c r="I203" s="8" t="s">
        <v>68</v>
      </c>
      <c r="J203" s="12"/>
      <c r="K203" s="8" t="s">
        <v>589</v>
      </c>
      <c r="L203" s="8" t="s">
        <v>237</v>
      </c>
      <c r="M203" s="8" t="str">
        <f>VLOOKUP(Vehiculos2022[[#This Row],[Proyecto]],[3]Proyectos!$C$6:$H$44,2,0)</f>
        <v>ST-TG-V05-0001</v>
      </c>
      <c r="N203" s="8" t="str">
        <f>VLOOKUP(Vehiculos2022[[#This Row],[Proyecto]],[3]Proyectos!$C$6:$H$44,6,0)</f>
        <v>Operaciones Tecnicas</v>
      </c>
      <c r="O203" s="8" t="s">
        <v>641</v>
      </c>
      <c r="P203" s="13" t="s">
        <v>373</v>
      </c>
      <c r="Q203" s="35" t="s">
        <v>369</v>
      </c>
      <c r="R203" s="14">
        <v>45757</v>
      </c>
      <c r="S203" s="8" t="s">
        <v>255</v>
      </c>
      <c r="T203" s="31"/>
    </row>
    <row r="204" spans="2:20" x14ac:dyDescent="0.25">
      <c r="B204" s="8">
        <v>193</v>
      </c>
      <c r="C204" s="9">
        <v>45812.359390277779</v>
      </c>
      <c r="D204" s="48" t="s">
        <v>183</v>
      </c>
      <c r="E204" s="21" t="s">
        <v>21</v>
      </c>
      <c r="F204" s="8">
        <v>2019</v>
      </c>
      <c r="G204" s="11" t="s">
        <v>22</v>
      </c>
      <c r="H204" s="8" t="s">
        <v>184</v>
      </c>
      <c r="I204" s="8" t="s">
        <v>68</v>
      </c>
      <c r="J204" s="12"/>
      <c r="K204" s="8" t="s">
        <v>43</v>
      </c>
      <c r="L204" s="8" t="s">
        <v>29</v>
      </c>
      <c r="M204" s="8" t="str">
        <f>VLOOKUP(Vehiculos2022[[#This Row],[Proyecto]],[3]Proyectos!$C$6:$H$44,2,0)</f>
        <v>IC-TG-F04-0015</v>
      </c>
      <c r="N204" s="8" t="str">
        <f>VLOOKUP(Vehiculos2022[[#This Row],[Proyecto]],[3]Proyectos!$C$6:$H$44,6,0)</f>
        <v>Ingenieria</v>
      </c>
      <c r="O204" s="8" t="s">
        <v>30</v>
      </c>
      <c r="P204" s="13" t="s">
        <v>181</v>
      </c>
      <c r="Q204" s="35" t="s">
        <v>182</v>
      </c>
      <c r="R204" s="14">
        <v>45449</v>
      </c>
      <c r="S204" s="8" t="s">
        <v>255</v>
      </c>
      <c r="T204" s="31"/>
    </row>
    <row r="205" spans="2:20" ht="14.25" customHeight="1" x14ac:dyDescent="0.25">
      <c r="B205" s="8">
        <v>194</v>
      </c>
      <c r="C205" s="9">
        <v>45812.359390277779</v>
      </c>
      <c r="D205" s="15" t="s">
        <v>185</v>
      </c>
      <c r="E205" s="8" t="s">
        <v>155</v>
      </c>
      <c r="F205" s="8">
        <v>2019</v>
      </c>
      <c r="G205" s="11" t="s">
        <v>192</v>
      </c>
      <c r="H205" s="12" t="s">
        <v>186</v>
      </c>
      <c r="I205" s="8" t="s">
        <v>68</v>
      </c>
      <c r="J205" s="12"/>
      <c r="K205" s="8" t="s">
        <v>28</v>
      </c>
      <c r="L205" s="8" t="s">
        <v>385</v>
      </c>
      <c r="M205" s="8" t="str">
        <f>VLOOKUP(Vehiculos2022[[#This Row],[Proyecto]],[3]Proyectos!$C$6:$H$44,2,0)</f>
        <v>ST-TG-V05-0009</v>
      </c>
      <c r="N205" s="8" t="str">
        <f>VLOOKUP(Vehiculos2022[[#This Row],[Proyecto]],[3]Proyectos!$C$6:$H$44,6,0)</f>
        <v>Operaciones Tecnicas</v>
      </c>
      <c r="O205" s="8" t="s">
        <v>527</v>
      </c>
      <c r="P205" s="13" t="s">
        <v>683</v>
      </c>
      <c r="Q205" s="35" t="s">
        <v>283</v>
      </c>
      <c r="R205" s="14">
        <v>45598</v>
      </c>
      <c r="S205" s="8" t="s">
        <v>255</v>
      </c>
      <c r="T205" s="31"/>
    </row>
    <row r="206" spans="2:20" x14ac:dyDescent="0.25">
      <c r="B206" s="8">
        <v>195</v>
      </c>
      <c r="C206" s="9">
        <v>45812.359390277779</v>
      </c>
      <c r="D206" s="33" t="s">
        <v>187</v>
      </c>
      <c r="E206" s="12" t="s">
        <v>21</v>
      </c>
      <c r="F206" s="12">
        <v>2019</v>
      </c>
      <c r="G206" s="11" t="s">
        <v>22</v>
      </c>
      <c r="H206" s="12" t="s">
        <v>188</v>
      </c>
      <c r="I206" s="8" t="s">
        <v>68</v>
      </c>
      <c r="J206" s="12"/>
      <c r="K206" s="8" t="s">
        <v>28</v>
      </c>
      <c r="L206" s="8" t="s">
        <v>87</v>
      </c>
      <c r="M206" s="8" t="str">
        <f>VLOOKUP(Vehiculos2022[[#This Row],[Proyecto]],[3]Proyectos!$C$6:$H$44,2,0)</f>
        <v>-</v>
      </c>
      <c r="N206" s="8" t="str">
        <f>VLOOKUP(Vehiculos2022[[#This Row],[Proyecto]],[3]Proyectos!$C$6:$H$44,6,0)</f>
        <v>-</v>
      </c>
      <c r="O206" s="8" t="s">
        <v>229</v>
      </c>
      <c r="P206" s="27" t="s">
        <v>788</v>
      </c>
      <c r="Q206" s="51"/>
      <c r="R206" s="16"/>
      <c r="S206" s="8" t="s">
        <v>255</v>
      </c>
      <c r="T206" s="31"/>
    </row>
    <row r="207" spans="2:20" x14ac:dyDescent="0.25">
      <c r="B207" s="8">
        <v>196</v>
      </c>
      <c r="C207" s="9">
        <v>45812.359390277779</v>
      </c>
      <c r="D207" s="15" t="s">
        <v>189</v>
      </c>
      <c r="E207" s="8" t="s">
        <v>83</v>
      </c>
      <c r="F207" s="8">
        <v>2019</v>
      </c>
      <c r="G207" s="11" t="s">
        <v>212</v>
      </c>
      <c r="H207" s="12" t="s">
        <v>190</v>
      </c>
      <c r="I207" s="8" t="s">
        <v>68</v>
      </c>
      <c r="J207" s="12"/>
      <c r="K207" s="8" t="s">
        <v>28</v>
      </c>
      <c r="L207" s="8" t="s">
        <v>87</v>
      </c>
      <c r="M207" s="8" t="str">
        <f>VLOOKUP(Vehiculos2022[[#This Row],[Proyecto]],[3]Proyectos!$C$6:$H$44,2,0)</f>
        <v>-</v>
      </c>
      <c r="N207" s="8" t="str">
        <f>VLOOKUP(Vehiculos2022[[#This Row],[Proyecto]],[3]Proyectos!$C$6:$H$44,6,0)</f>
        <v>-</v>
      </c>
      <c r="O207" s="8" t="s">
        <v>229</v>
      </c>
      <c r="P207" s="13" t="s">
        <v>243</v>
      </c>
      <c r="Q207" s="51"/>
      <c r="R207" s="14"/>
      <c r="S207" s="8"/>
      <c r="T207" s="31"/>
    </row>
    <row r="208" spans="2:20" x14ac:dyDescent="0.25">
      <c r="B208" s="8">
        <v>197</v>
      </c>
      <c r="C208" s="9">
        <v>45812.359390277779</v>
      </c>
      <c r="D208" s="15" t="s">
        <v>191</v>
      </c>
      <c r="E208" s="8" t="s">
        <v>155</v>
      </c>
      <c r="F208" s="8">
        <v>2019</v>
      </c>
      <c r="G208" s="11" t="s">
        <v>192</v>
      </c>
      <c r="H208" s="8" t="s">
        <v>193</v>
      </c>
      <c r="I208" s="8" t="s">
        <v>68</v>
      </c>
      <c r="J208" s="12"/>
      <c r="K208" s="8" t="s">
        <v>28</v>
      </c>
      <c r="L208" s="8" t="s">
        <v>79</v>
      </c>
      <c r="M208" s="8" t="str">
        <f>VLOOKUP(Vehiculos2022[[#This Row],[Proyecto]],[3]Proyectos!$C$6:$H$44,2,0)</f>
        <v>COI-COI-F02-0015</v>
      </c>
      <c r="N208" s="8" t="str">
        <f>VLOOKUP(Vehiculos2022[[#This Row],[Proyecto]],[3]Proyectos!$C$6:$H$44,6,0)</f>
        <v>-</v>
      </c>
      <c r="O208" s="8" t="s">
        <v>229</v>
      </c>
      <c r="P208" s="13" t="s">
        <v>243</v>
      </c>
      <c r="Q208" s="35"/>
      <c r="R208" s="14"/>
      <c r="S208" s="8"/>
      <c r="T208" s="31"/>
    </row>
    <row r="209" spans="2:20" x14ac:dyDescent="0.25">
      <c r="B209" s="8">
        <v>198</v>
      </c>
      <c r="C209" s="9">
        <v>45812.359390277779</v>
      </c>
      <c r="D209" s="33" t="s">
        <v>194</v>
      </c>
      <c r="E209" s="12" t="s">
        <v>155</v>
      </c>
      <c r="F209" s="12">
        <v>2019</v>
      </c>
      <c r="G209" s="11" t="s">
        <v>192</v>
      </c>
      <c r="H209" s="12" t="s">
        <v>195</v>
      </c>
      <c r="I209" s="8" t="s">
        <v>68</v>
      </c>
      <c r="J209" s="12"/>
      <c r="K209" s="8" t="s">
        <v>28</v>
      </c>
      <c r="L209" s="8" t="s">
        <v>79</v>
      </c>
      <c r="M209" s="8" t="str">
        <f>VLOOKUP(Vehiculos2022[[#This Row],[Proyecto]],[3]Proyectos!$C$6:$H$44,2,0)</f>
        <v>COI-COI-F02-0015</v>
      </c>
      <c r="N209" s="8" t="str">
        <f>VLOOKUP(Vehiculos2022[[#This Row],[Proyecto]],[3]Proyectos!$C$6:$H$44,6,0)</f>
        <v>-</v>
      </c>
      <c r="O209" s="8" t="s">
        <v>229</v>
      </c>
      <c r="P209" s="27" t="s">
        <v>243</v>
      </c>
      <c r="Q209" s="51"/>
      <c r="R209" s="16"/>
      <c r="S209" s="8"/>
      <c r="T209" s="45"/>
    </row>
    <row r="210" spans="2:20" x14ac:dyDescent="0.25">
      <c r="B210" s="8">
        <v>199</v>
      </c>
      <c r="C210" s="9">
        <v>45812.359390277779</v>
      </c>
      <c r="D210" s="15" t="s">
        <v>196</v>
      </c>
      <c r="E210" s="21" t="s">
        <v>21</v>
      </c>
      <c r="F210" s="8">
        <v>2019</v>
      </c>
      <c r="G210" s="11" t="s">
        <v>22</v>
      </c>
      <c r="H210" s="12" t="s">
        <v>197</v>
      </c>
      <c r="I210" s="8" t="s">
        <v>68</v>
      </c>
      <c r="J210" s="12"/>
      <c r="K210" s="8" t="s">
        <v>28</v>
      </c>
      <c r="L210" s="8" t="s">
        <v>41</v>
      </c>
      <c r="M210" s="8" t="str">
        <f>VLOOKUP(Vehiculos2022[[#This Row],[Proyecto]],[3]Proyectos!$C$6:$H$44,2,0)</f>
        <v>ST-TG-V05-0005</v>
      </c>
      <c r="N210" s="8" t="str">
        <f>VLOOKUP(Vehiculos2022[[#This Row],[Proyecto]],[3]Proyectos!$C$6:$H$44,6,0)</f>
        <v>Operaciones Tecnicas</v>
      </c>
      <c r="O210" s="8" t="s">
        <v>249</v>
      </c>
      <c r="P210" s="13" t="s">
        <v>374</v>
      </c>
      <c r="Q210" s="35" t="s">
        <v>364</v>
      </c>
      <c r="R210" s="14" t="s">
        <v>370</v>
      </c>
      <c r="S210" s="8" t="s">
        <v>255</v>
      </c>
      <c r="T210" s="31"/>
    </row>
    <row r="211" spans="2:20" x14ac:dyDescent="0.25">
      <c r="B211" s="8">
        <v>200</v>
      </c>
      <c r="C211" s="9">
        <v>45812.359390277779</v>
      </c>
      <c r="D211" s="15" t="s">
        <v>198</v>
      </c>
      <c r="E211" s="21" t="s">
        <v>21</v>
      </c>
      <c r="F211" s="8">
        <v>2019</v>
      </c>
      <c r="G211" s="11" t="s">
        <v>22</v>
      </c>
      <c r="H211" s="12" t="s">
        <v>199</v>
      </c>
      <c r="I211" s="8" t="s">
        <v>68</v>
      </c>
      <c r="J211" s="12"/>
      <c r="K211" s="8" t="s">
        <v>236</v>
      </c>
      <c r="L211" s="8" t="s">
        <v>809</v>
      </c>
      <c r="M211" s="8" t="str">
        <f>VLOOKUP(Vehiculos2022[[#This Row],[Proyecto]],[3]Proyectos!$C$6:$H$44,2,0)</f>
        <v>IC-HW-V05-0004</v>
      </c>
      <c r="N211" s="8" t="str">
        <f>VLOOKUP(Vehiculos2022[[#This Row],[Proyecto]],[3]Proyectos!$C$6:$H$44,6,0)</f>
        <v>Operaciones Tecnicas</v>
      </c>
      <c r="O211" s="8" t="s">
        <v>249</v>
      </c>
      <c r="P211" s="13" t="s">
        <v>779</v>
      </c>
      <c r="Q211" s="35" t="s">
        <v>780</v>
      </c>
      <c r="R211" s="14">
        <v>46206</v>
      </c>
      <c r="S211" s="8" t="s">
        <v>255</v>
      </c>
      <c r="T211" s="31"/>
    </row>
    <row r="212" spans="2:20" x14ac:dyDescent="0.25">
      <c r="B212" s="8">
        <v>201</v>
      </c>
      <c r="C212" s="9">
        <v>45812.359390277779</v>
      </c>
      <c r="D212" s="15" t="s">
        <v>200</v>
      </c>
      <c r="E212" s="21" t="s">
        <v>155</v>
      </c>
      <c r="F212" s="8">
        <v>2019</v>
      </c>
      <c r="G212" s="11" t="s">
        <v>215</v>
      </c>
      <c r="H212" s="12" t="s">
        <v>201</v>
      </c>
      <c r="I212" s="8" t="s">
        <v>68</v>
      </c>
      <c r="J212" s="12"/>
      <c r="K212" s="8" t="s">
        <v>236</v>
      </c>
      <c r="L212" s="8" t="s">
        <v>809</v>
      </c>
      <c r="M212" s="8" t="str">
        <f>VLOOKUP(Vehiculos2022[[#This Row],[Proyecto]],[3]Proyectos!$C$6:$H$44,2,0)</f>
        <v>IC-HW-V05-0004</v>
      </c>
      <c r="N212" s="8" t="str">
        <f>VLOOKUP(Vehiculos2022[[#This Row],[Proyecto]],[3]Proyectos!$C$6:$H$44,6,0)</f>
        <v>Operaciones Tecnicas</v>
      </c>
      <c r="O212" s="8" t="s">
        <v>249</v>
      </c>
      <c r="P212" s="13" t="s">
        <v>816</v>
      </c>
      <c r="Q212" s="35" t="s">
        <v>817</v>
      </c>
      <c r="R212" s="14" t="s">
        <v>398</v>
      </c>
      <c r="S212" s="8" t="s">
        <v>255</v>
      </c>
      <c r="T212" s="31"/>
    </row>
    <row r="213" spans="2:20" x14ac:dyDescent="0.25">
      <c r="B213" s="8">
        <v>202</v>
      </c>
      <c r="C213" s="9">
        <v>45812.359390277779</v>
      </c>
      <c r="D213" s="15" t="s">
        <v>202</v>
      </c>
      <c r="E213" s="21" t="s">
        <v>21</v>
      </c>
      <c r="F213" s="8">
        <v>2019</v>
      </c>
      <c r="G213" s="11" t="s">
        <v>22</v>
      </c>
      <c r="H213" s="38" t="s">
        <v>203</v>
      </c>
      <c r="I213" s="8" t="s">
        <v>68</v>
      </c>
      <c r="J213" s="12"/>
      <c r="K213" s="8" t="s">
        <v>236</v>
      </c>
      <c r="L213" s="8" t="s">
        <v>237</v>
      </c>
      <c r="M213" s="8" t="str">
        <f>VLOOKUP(Vehiculos2022[[#This Row],[Proyecto]],[3]Proyectos!$C$6:$H$44,2,0)</f>
        <v>ST-TG-V05-0001</v>
      </c>
      <c r="N213" s="8" t="str">
        <f>VLOOKUP(Vehiculos2022[[#This Row],[Proyecto]],[3]Proyectos!$C$6:$H$44,6,0)</f>
        <v>Operaciones Tecnicas</v>
      </c>
      <c r="O213" s="8" t="s">
        <v>641</v>
      </c>
      <c r="P213" s="13" t="s">
        <v>253</v>
      </c>
      <c r="Q213" s="35" t="s">
        <v>226</v>
      </c>
      <c r="R213" s="14">
        <v>46082</v>
      </c>
      <c r="S213" s="8" t="s">
        <v>255</v>
      </c>
      <c r="T213" s="31"/>
    </row>
    <row r="214" spans="2:20" x14ac:dyDescent="0.25">
      <c r="B214" s="8">
        <v>203</v>
      </c>
      <c r="C214" s="9">
        <v>45812.359390277779</v>
      </c>
      <c r="D214" s="10" t="s">
        <v>670</v>
      </c>
      <c r="E214" s="21" t="s">
        <v>671</v>
      </c>
      <c r="F214" s="8">
        <v>2006</v>
      </c>
      <c r="G214" s="11">
        <v>7600</v>
      </c>
      <c r="H214" s="12" t="s">
        <v>672</v>
      </c>
      <c r="I214" s="8" t="s">
        <v>68</v>
      </c>
      <c r="J214" s="12"/>
      <c r="K214" s="8" t="s">
        <v>236</v>
      </c>
      <c r="L214" s="8" t="s">
        <v>237</v>
      </c>
      <c r="M214" s="8" t="str">
        <f>VLOOKUP(Vehiculos2022[[#This Row],[Proyecto]],[3]Proyectos!$C$6:$H$44,2,0)</f>
        <v>ST-TG-V05-0001</v>
      </c>
      <c r="N214" s="8" t="str">
        <f>VLOOKUP(Vehiculos2022[[#This Row],[Proyecto]],[3]Proyectos!$C$6:$H$44,6,0)</f>
        <v>Operaciones Tecnicas</v>
      </c>
      <c r="O214" s="8" t="s">
        <v>641</v>
      </c>
      <c r="P214" s="13" t="s">
        <v>243</v>
      </c>
      <c r="Q214" s="35"/>
      <c r="R214" s="14"/>
      <c r="S214" s="8"/>
      <c r="T214" s="31"/>
    </row>
    <row r="215" spans="2:20" x14ac:dyDescent="0.25">
      <c r="B215" s="8">
        <v>204</v>
      </c>
      <c r="C215" s="9">
        <v>45812.359390277779</v>
      </c>
      <c r="D215" s="15" t="s">
        <v>673</v>
      </c>
      <c r="E215" s="21" t="s">
        <v>21</v>
      </c>
      <c r="F215" s="8">
        <v>2016</v>
      </c>
      <c r="G215" s="8" t="s">
        <v>22</v>
      </c>
      <c r="H215" s="12"/>
      <c r="I215" s="8" t="s">
        <v>68</v>
      </c>
      <c r="J215" s="12"/>
      <c r="K215" s="8" t="s">
        <v>28</v>
      </c>
      <c r="L215" s="8" t="s">
        <v>385</v>
      </c>
      <c r="M215" s="8" t="str">
        <f>VLOOKUP(Vehiculos2022[[#This Row],[Proyecto]],[3]Proyectos!$C$6:$H$44,2,0)</f>
        <v>ST-TG-V05-0009</v>
      </c>
      <c r="N215" s="8" t="str">
        <f>VLOOKUP(Vehiculos2022[[#This Row],[Proyecto]],[3]Proyectos!$C$6:$H$44,6,0)</f>
        <v>Operaciones Tecnicas</v>
      </c>
      <c r="O215" s="8" t="s">
        <v>527</v>
      </c>
      <c r="P215" s="13" t="s">
        <v>241</v>
      </c>
      <c r="Q215" s="35" t="s">
        <v>271</v>
      </c>
      <c r="R215" s="14">
        <v>45847</v>
      </c>
      <c r="S215" s="8" t="s">
        <v>255</v>
      </c>
      <c r="T215" s="31"/>
    </row>
    <row r="216" spans="2:20" x14ac:dyDescent="0.25">
      <c r="C216" s="23"/>
      <c r="E216" s="1"/>
      <c r="F216" s="1"/>
      <c r="I216" s="36"/>
      <c r="N216" s="50"/>
      <c r="P216" s="37"/>
      <c r="S216" s="3"/>
    </row>
    <row r="217" spans="2:20" x14ac:dyDescent="0.25">
      <c r="B217" s="19" t="s">
        <v>3</v>
      </c>
      <c r="C217" s="20" t="s">
        <v>204</v>
      </c>
    </row>
    <row r="218" spans="2:20" x14ac:dyDescent="0.25">
      <c r="B218" s="21"/>
      <c r="C218" s="22"/>
    </row>
    <row r="219" spans="2:20" x14ac:dyDescent="0.25">
      <c r="B219" s="21">
        <f>IF(C220&lt;&gt;"",B220+1,"")</f>
        <v>2</v>
      </c>
      <c r="C219" s="22">
        <v>44929.47589652778</v>
      </c>
    </row>
    <row r="220" spans="2:20" x14ac:dyDescent="0.25">
      <c r="B220" s="21">
        <f>IF(C220&lt;&gt;"",B221+1,"")</f>
        <v>1</v>
      </c>
      <c r="C220" s="22">
        <v>44901.599083680558</v>
      </c>
    </row>
    <row r="226" spans="3:14" x14ac:dyDescent="0.25">
      <c r="C226" s="23"/>
      <c r="D226" s="25"/>
      <c r="E226" s="23"/>
      <c r="F226" s="23"/>
      <c r="G226" s="25"/>
      <c r="H226" s="25"/>
      <c r="I226" s="26"/>
      <c r="J226" s="25"/>
      <c r="K226" s="25"/>
      <c r="L226" s="25"/>
      <c r="M226" s="25"/>
      <c r="N226" s="25"/>
    </row>
    <row r="227" spans="3:14" x14ac:dyDescent="0.25">
      <c r="C227" s="23"/>
      <c r="D227" s="25"/>
      <c r="E227" s="23"/>
      <c r="F227" s="23"/>
      <c r="G227" s="25"/>
      <c r="H227" s="25"/>
      <c r="I227" s="26"/>
      <c r="J227" s="25"/>
      <c r="K227" s="25"/>
      <c r="L227" s="25"/>
      <c r="M227" s="25"/>
      <c r="N227" s="25"/>
    </row>
    <row r="228" spans="3:14" x14ac:dyDescent="0.25">
      <c r="C228" s="23"/>
      <c r="D228" s="25"/>
      <c r="E228" s="23"/>
      <c r="F228" s="23"/>
      <c r="G228" s="25"/>
      <c r="H228" s="25"/>
      <c r="I228" s="26"/>
      <c r="J228" s="25"/>
      <c r="K228" s="25"/>
      <c r="L228" s="25"/>
      <c r="M228" s="25"/>
      <c r="N228" s="25"/>
    </row>
  </sheetData>
  <mergeCells count="2">
    <mergeCell ref="C6:D6"/>
    <mergeCell ref="E7:P9"/>
  </mergeCells>
  <conditionalFormatting sqref="D12:D203 D205:D209 D211:D216">
    <cfRule type="duplicateValues" dxfId="100" priority="5"/>
    <cfRule type="duplicateValues" dxfId="99" priority="6"/>
  </conditionalFormatting>
  <conditionalFormatting sqref="D204">
    <cfRule type="duplicateValues" dxfId="98" priority="3"/>
    <cfRule type="duplicateValues" dxfId="97" priority="4"/>
  </conditionalFormatting>
  <conditionalFormatting sqref="D210">
    <cfRule type="duplicateValues" dxfId="96" priority="1"/>
    <cfRule type="duplicateValues" dxfId="95" priority="2"/>
  </conditionalFormatting>
  <conditionalFormatting sqref="P12:P215">
    <cfRule type="duplicateValues" dxfId="94" priority="7"/>
  </conditionalFormatting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2DA6-9C23-4FDD-B02B-93EF9FF1095A}">
  <dimension ref="B5:T228"/>
  <sheetViews>
    <sheetView showGridLines="0" workbookViewId="0">
      <selection activeCell="E18" sqref="E18"/>
    </sheetView>
  </sheetViews>
  <sheetFormatPr baseColWidth="10" defaultRowHeight="15" x14ac:dyDescent="0.25"/>
  <cols>
    <col min="2" max="2" width="9.42578125" customWidth="1"/>
    <col min="3" max="3" width="25.85546875" customWidth="1"/>
    <col min="4" max="4" width="13.42578125" style="1" customWidth="1"/>
    <col min="5" max="5" width="19.42578125" customWidth="1"/>
    <col min="6" max="6" width="17.140625" customWidth="1"/>
    <col min="7" max="7" width="20.42578125" style="1" customWidth="1"/>
    <col min="8" max="8" width="22.28515625" style="1" customWidth="1"/>
    <col min="9" max="9" width="16.28515625" style="2" customWidth="1"/>
    <col min="10" max="10" width="14.5703125" style="1" customWidth="1"/>
    <col min="11" max="11" width="24.7109375" style="1" customWidth="1"/>
    <col min="12" max="12" width="38.140625" style="1" customWidth="1"/>
    <col min="13" max="13" width="23.28515625" style="1" customWidth="1"/>
    <col min="14" max="14" width="24.7109375" style="1" customWidth="1"/>
    <col min="15" max="15" width="27.140625" style="1" customWidth="1"/>
    <col min="16" max="16" width="45" style="1" customWidth="1"/>
    <col min="17" max="17" width="19.7109375" style="43" customWidth="1"/>
    <col min="18" max="18" width="19.7109375" style="1" customWidth="1"/>
    <col min="19" max="19" width="13" style="1" customWidth="1"/>
    <col min="20" max="20" width="47.5703125" style="53" customWidth="1"/>
  </cols>
  <sheetData>
    <row r="5" spans="2:20" ht="15.75" thickBot="1" x14ac:dyDescent="0.3"/>
    <row r="6" spans="2:20" ht="15" customHeight="1" thickBot="1" x14ac:dyDescent="0.3">
      <c r="C6" s="55" t="s">
        <v>0</v>
      </c>
      <c r="D6" s="56"/>
      <c r="E6" s="24">
        <f ca="1">NOW()</f>
        <v>45841.651941435186</v>
      </c>
    </row>
    <row r="7" spans="2:20" ht="19.5" customHeight="1" x14ac:dyDescent="0.25">
      <c r="C7" s="4"/>
      <c r="D7" s="1" t="s">
        <v>1</v>
      </c>
      <c r="E7" s="57" t="s">
        <v>2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44"/>
      <c r="R7" s="5"/>
      <c r="S7" s="5"/>
    </row>
    <row r="8" spans="2:20" ht="15" customHeight="1" x14ac:dyDescent="0.25">
      <c r="B8" s="6"/>
      <c r="C8" s="6"/>
      <c r="D8" s="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44"/>
      <c r="R8" s="5"/>
      <c r="S8" s="5"/>
    </row>
    <row r="9" spans="2:20" ht="15.75" customHeight="1" x14ac:dyDescent="0.25">
      <c r="B9" s="6"/>
      <c r="C9" s="6"/>
      <c r="D9" s="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44"/>
      <c r="R9" s="5"/>
      <c r="S9" s="5"/>
    </row>
    <row r="11" spans="2:20" s="7" customFormat="1" ht="25.5" customHeight="1" x14ac:dyDescent="0.25">
      <c r="B11" s="28" t="s">
        <v>3</v>
      </c>
      <c r="C11" s="28" t="s">
        <v>4</v>
      </c>
      <c r="D11" s="29" t="s">
        <v>5</v>
      </c>
      <c r="E11" s="28" t="s">
        <v>6</v>
      </c>
      <c r="F11" s="28" t="s">
        <v>7</v>
      </c>
      <c r="G11" s="28" t="s">
        <v>8</v>
      </c>
      <c r="H11" s="29" t="s">
        <v>9</v>
      </c>
      <c r="I11" s="28" t="s">
        <v>10</v>
      </c>
      <c r="J11" s="28" t="s">
        <v>11</v>
      </c>
      <c r="K11" s="29" t="s">
        <v>12</v>
      </c>
      <c r="L11" s="29" t="s">
        <v>13</v>
      </c>
      <c r="M11" s="29" t="s">
        <v>14</v>
      </c>
      <c r="N11" s="29" t="s">
        <v>15</v>
      </c>
      <c r="O11" s="29" t="s">
        <v>16</v>
      </c>
      <c r="P11" s="29" t="s">
        <v>280</v>
      </c>
      <c r="Q11" s="29" t="s">
        <v>17</v>
      </c>
      <c r="R11" s="30" t="s">
        <v>18</v>
      </c>
      <c r="S11" s="29" t="s">
        <v>19</v>
      </c>
      <c r="T11" s="28" t="s">
        <v>20</v>
      </c>
    </row>
    <row r="12" spans="2:20" x14ac:dyDescent="0.25">
      <c r="B12" s="8">
        <v>1</v>
      </c>
      <c r="C12" s="9">
        <v>45818.475288078705</v>
      </c>
      <c r="D12" s="15" t="s">
        <v>419</v>
      </c>
      <c r="E12" s="8" t="s">
        <v>21</v>
      </c>
      <c r="F12" s="8">
        <v>2022</v>
      </c>
      <c r="G12" s="8" t="s">
        <v>595</v>
      </c>
      <c r="H12" s="12" t="s">
        <v>655</v>
      </c>
      <c r="I12" s="8" t="s">
        <v>23</v>
      </c>
      <c r="J12" s="12" t="s">
        <v>319</v>
      </c>
      <c r="K12" s="8" t="s">
        <v>818</v>
      </c>
      <c r="L12" s="8" t="s">
        <v>257</v>
      </c>
      <c r="M12" s="8" t="str">
        <f>VLOOKUP([3]!Vehiculos2022[[#This Row],[Proyecto]],[3]Proyectos!$C$6:$H$44,2,0)</f>
        <v>IC-TG-F13-0016</v>
      </c>
      <c r="N12" s="8" t="str">
        <f>VLOOKUP([3]!Vehiculos2022[[#This Row],[Proyecto]],[3]Proyectos!$C$6:$H$44,6,0)</f>
        <v xml:space="preserve">Mantenimiento Técnico </v>
      </c>
      <c r="O12" s="8" t="s">
        <v>258</v>
      </c>
      <c r="P12" s="13" t="s">
        <v>296</v>
      </c>
      <c r="Q12" s="51" t="s">
        <v>297</v>
      </c>
      <c r="R12" s="14">
        <v>45992</v>
      </c>
      <c r="S12" s="8" t="s">
        <v>255</v>
      </c>
      <c r="T12" s="31"/>
    </row>
    <row r="13" spans="2:20" x14ac:dyDescent="0.25">
      <c r="B13" s="8">
        <v>2</v>
      </c>
      <c r="C13" s="9">
        <v>45818.475288078705</v>
      </c>
      <c r="D13" s="15" t="s">
        <v>420</v>
      </c>
      <c r="E13" s="8" t="s">
        <v>26</v>
      </c>
      <c r="F13" s="8">
        <v>2022</v>
      </c>
      <c r="G13" s="11" t="s">
        <v>357</v>
      </c>
      <c r="H13" s="8" t="s">
        <v>276</v>
      </c>
      <c r="I13" s="8" t="s">
        <v>23</v>
      </c>
      <c r="J13" s="12" t="s">
        <v>281</v>
      </c>
      <c r="K13" s="8" t="s">
        <v>24</v>
      </c>
      <c r="L13" s="8" t="s">
        <v>27</v>
      </c>
      <c r="M13" s="8" t="str">
        <f>VLOOKUP([3]!Vehiculos2022[[#This Row],[Proyecto]],[3]Proyectos!$C$6:$H$44,2,0)</f>
        <v>IC-CL-F03-0007</v>
      </c>
      <c r="N13" s="8" t="str">
        <f>VLOOKUP([3]!Vehiculos2022[[#This Row],[Proyecto]],[3]Proyectos!$C$6:$H$44,6,0)</f>
        <v>O&amp;M</v>
      </c>
      <c r="O13" s="8" t="s">
        <v>25</v>
      </c>
      <c r="P13" s="13" t="s">
        <v>347</v>
      </c>
      <c r="Q13" s="35">
        <v>501198511768</v>
      </c>
      <c r="R13" s="14">
        <v>46559</v>
      </c>
      <c r="S13" s="8" t="s">
        <v>255</v>
      </c>
      <c r="T13" s="31"/>
    </row>
    <row r="14" spans="2:20" x14ac:dyDescent="0.25">
      <c r="B14" s="8">
        <v>3</v>
      </c>
      <c r="C14" s="9">
        <v>45818.475288078705</v>
      </c>
      <c r="D14" s="15" t="s">
        <v>421</v>
      </c>
      <c r="E14" s="8" t="s">
        <v>26</v>
      </c>
      <c r="F14" s="8">
        <v>2020</v>
      </c>
      <c r="G14" s="8" t="s">
        <v>357</v>
      </c>
      <c r="H14" s="8" t="s">
        <v>596</v>
      </c>
      <c r="I14" s="8" t="s">
        <v>23</v>
      </c>
      <c r="J14" s="12" t="s">
        <v>319</v>
      </c>
      <c r="K14" s="8" t="s">
        <v>33</v>
      </c>
      <c r="L14" s="8" t="s">
        <v>27</v>
      </c>
      <c r="M14" s="8" t="str">
        <f>VLOOKUP([3]!Vehiculos2022[[#This Row],[Proyecto]],[3]Proyectos!$C$6:$H$44,2,0)</f>
        <v>IC-CL-F03-0007</v>
      </c>
      <c r="N14" s="8" t="str">
        <f>VLOOKUP([3]!Vehiculos2022[[#This Row],[Proyecto]],[3]Proyectos!$C$6:$H$44,6,0)</f>
        <v>O&amp;M</v>
      </c>
      <c r="O14" s="8" t="s">
        <v>25</v>
      </c>
      <c r="P14" s="13" t="s">
        <v>849</v>
      </c>
      <c r="Q14" s="35">
        <v>101200201820</v>
      </c>
      <c r="R14" s="14">
        <v>47516</v>
      </c>
      <c r="S14" s="8" t="s">
        <v>255</v>
      </c>
      <c r="T14" s="31"/>
    </row>
    <row r="15" spans="2:20" ht="16.5" customHeight="1" x14ac:dyDescent="0.25">
      <c r="B15" s="8">
        <v>4</v>
      </c>
      <c r="C15" s="9">
        <v>45818.475288078705</v>
      </c>
      <c r="D15" s="15" t="s">
        <v>422</v>
      </c>
      <c r="E15" s="8" t="s">
        <v>21</v>
      </c>
      <c r="F15" s="8">
        <v>2021</v>
      </c>
      <c r="G15" s="8" t="s">
        <v>595</v>
      </c>
      <c r="H15" s="12" t="s">
        <v>282</v>
      </c>
      <c r="I15" s="8" t="s">
        <v>23</v>
      </c>
      <c r="J15" s="12" t="s">
        <v>281</v>
      </c>
      <c r="K15" s="8" t="s">
        <v>217</v>
      </c>
      <c r="L15" s="8" t="s">
        <v>29</v>
      </c>
      <c r="M15" s="8" t="str">
        <f>VLOOKUP([3]!Vehiculos2022[[#This Row],[Proyecto]],[3]Proyectos!$C$6:$H$44,2,0)</f>
        <v>IC-TG-F04-0015</v>
      </c>
      <c r="N15" s="8" t="str">
        <f>VLOOKUP([3]!Vehiculos2022[[#This Row],[Proyecto]],[3]Proyectos!$C$6:$H$44,6,0)</f>
        <v>Ingenieria</v>
      </c>
      <c r="O15" s="8" t="s">
        <v>30</v>
      </c>
      <c r="P15" s="13" t="s">
        <v>31</v>
      </c>
      <c r="Q15" s="51" t="s">
        <v>32</v>
      </c>
      <c r="R15" s="14">
        <v>45093</v>
      </c>
      <c r="S15" s="8" t="s">
        <v>254</v>
      </c>
      <c r="T15" s="40" t="s">
        <v>734</v>
      </c>
    </row>
    <row r="16" spans="2:20" x14ac:dyDescent="0.25">
      <c r="B16" s="8">
        <v>5</v>
      </c>
      <c r="C16" s="9">
        <v>45818.475288078705</v>
      </c>
      <c r="D16" s="15" t="s">
        <v>423</v>
      </c>
      <c r="E16" s="8" t="s">
        <v>26</v>
      </c>
      <c r="F16" s="8">
        <v>2021</v>
      </c>
      <c r="G16" s="11" t="s">
        <v>357</v>
      </c>
      <c r="H16" s="12" t="s">
        <v>365</v>
      </c>
      <c r="I16" s="8" t="s">
        <v>23</v>
      </c>
      <c r="J16" s="12" t="s">
        <v>319</v>
      </c>
      <c r="K16" s="8" t="s">
        <v>33</v>
      </c>
      <c r="L16" s="8" t="s">
        <v>362</v>
      </c>
      <c r="M16" s="8" t="str">
        <f>VLOOKUP([3]!Vehiculos2022[[#This Row],[Proyecto]],[3]Proyectos!$C$6:$H$44,2,0)</f>
        <v>IC-CL-F03-0007</v>
      </c>
      <c r="N16" s="8" t="str">
        <f>VLOOKUP([3]!Vehiculos2022[[#This Row],[Proyecto]],[3]Proyectos!$C$6:$H$44,6,0)</f>
        <v>O&amp;M</v>
      </c>
      <c r="O16" s="8" t="s">
        <v>25</v>
      </c>
      <c r="P16" s="13" t="s">
        <v>693</v>
      </c>
      <c r="Q16" s="35" t="s">
        <v>850</v>
      </c>
      <c r="R16" s="14">
        <v>46475</v>
      </c>
      <c r="S16" s="8" t="s">
        <v>255</v>
      </c>
      <c r="T16" s="31"/>
    </row>
    <row r="17" spans="2:20" x14ac:dyDescent="0.25">
      <c r="B17" s="8">
        <v>6</v>
      </c>
      <c r="C17" s="9">
        <v>45818.475288078705</v>
      </c>
      <c r="D17" s="15" t="s">
        <v>424</v>
      </c>
      <c r="E17" s="8" t="s">
        <v>26</v>
      </c>
      <c r="F17" s="8">
        <v>2024</v>
      </c>
      <c r="G17" s="11">
        <v>200</v>
      </c>
      <c r="H17" s="8"/>
      <c r="I17" s="8" t="s">
        <v>23</v>
      </c>
      <c r="J17" s="12" t="s">
        <v>319</v>
      </c>
      <c r="K17" s="8" t="s">
        <v>33</v>
      </c>
      <c r="L17" s="8" t="s">
        <v>362</v>
      </c>
      <c r="M17" s="8" t="str">
        <f>VLOOKUP([3]!Vehiculos2022[[#This Row],[Proyecto]],[3]Proyectos!$C$6:$H$44,2,0)</f>
        <v>IC-CL-F03-0007</v>
      </c>
      <c r="N17" s="8" t="str">
        <f>VLOOKUP([3]!Vehiculos2022[[#This Row],[Proyecto]],[3]Proyectos!$C$6:$H$44,6,0)</f>
        <v>O&amp;M</v>
      </c>
      <c r="O17" s="8" t="s">
        <v>25</v>
      </c>
      <c r="P17" s="13" t="s">
        <v>525</v>
      </c>
      <c r="Q17" s="35" t="s">
        <v>851</v>
      </c>
      <c r="R17" s="14">
        <v>46684</v>
      </c>
      <c r="S17" s="8" t="s">
        <v>255</v>
      </c>
      <c r="T17" s="31"/>
    </row>
    <row r="18" spans="2:20" x14ac:dyDescent="0.25">
      <c r="B18" s="8">
        <v>7</v>
      </c>
      <c r="C18" s="9">
        <v>45818.475288078705</v>
      </c>
      <c r="D18" s="10" t="s">
        <v>425</v>
      </c>
      <c r="E18" s="8" t="s">
        <v>26</v>
      </c>
      <c r="F18" s="8">
        <v>2022</v>
      </c>
      <c r="G18" s="11" t="s">
        <v>357</v>
      </c>
      <c r="H18" s="12" t="s">
        <v>277</v>
      </c>
      <c r="I18" s="8" t="s">
        <v>23</v>
      </c>
      <c r="J18" s="12" t="s">
        <v>281</v>
      </c>
      <c r="K18" s="8" t="s">
        <v>24</v>
      </c>
      <c r="L18" s="8" t="s">
        <v>362</v>
      </c>
      <c r="M18" s="8" t="str">
        <f>VLOOKUP([3]!Vehiculos2022[[#This Row],[Proyecto]],[3]Proyectos!$C$6:$H$44,2,0)</f>
        <v>IC-CL-F03-0007</v>
      </c>
      <c r="N18" s="8" t="str">
        <f>VLOOKUP([3]!Vehiculos2022[[#This Row],[Proyecto]],[3]Proyectos!$C$6:$H$44,6,0)</f>
        <v>O&amp;M</v>
      </c>
      <c r="O18" s="8" t="s">
        <v>25</v>
      </c>
      <c r="P18" s="13" t="s">
        <v>228</v>
      </c>
      <c r="Q18" s="35">
        <v>501198307961</v>
      </c>
      <c r="R18" s="14">
        <v>46410</v>
      </c>
      <c r="S18" s="8" t="s">
        <v>255</v>
      </c>
      <c r="T18" s="31"/>
    </row>
    <row r="19" spans="2:20" x14ac:dyDescent="0.25">
      <c r="B19" s="8">
        <v>8</v>
      </c>
      <c r="C19" s="9">
        <v>45818.475288078705</v>
      </c>
      <c r="D19" s="10" t="s">
        <v>426</v>
      </c>
      <c r="E19" s="8" t="s">
        <v>21</v>
      </c>
      <c r="F19" s="8">
        <v>2023</v>
      </c>
      <c r="G19" s="11" t="s">
        <v>595</v>
      </c>
      <c r="H19" s="8" t="s">
        <v>653</v>
      </c>
      <c r="I19" s="8" t="s">
        <v>23</v>
      </c>
      <c r="J19" s="12" t="s">
        <v>319</v>
      </c>
      <c r="K19" s="8" t="s">
        <v>24</v>
      </c>
      <c r="L19" s="8" t="s">
        <v>27</v>
      </c>
      <c r="M19" s="8" t="str">
        <f>VLOOKUP([3]!Vehiculos2022[[#This Row],[Proyecto]],[3]Proyectos!$C$6:$H$44,2,0)</f>
        <v>IC-CL-F03-0007</v>
      </c>
      <c r="N19" s="8" t="str">
        <f>VLOOKUP([3]!Vehiculos2022[[#This Row],[Proyecto]],[3]Proyectos!$C$6:$H$44,6,0)</f>
        <v>O&amp;M</v>
      </c>
      <c r="O19" s="8" t="s">
        <v>25</v>
      </c>
      <c r="P19" s="13" t="s">
        <v>636</v>
      </c>
      <c r="Q19" s="35">
        <v>1806196300382</v>
      </c>
      <c r="R19" s="14">
        <v>45893</v>
      </c>
      <c r="S19" s="8" t="s">
        <v>255</v>
      </c>
      <c r="T19" s="31"/>
    </row>
    <row r="20" spans="2:20" x14ac:dyDescent="0.25">
      <c r="B20" s="8">
        <v>9</v>
      </c>
      <c r="C20" s="9">
        <v>45818.475288078705</v>
      </c>
      <c r="D20" s="15" t="s">
        <v>427</v>
      </c>
      <c r="E20" s="21" t="s">
        <v>646</v>
      </c>
      <c r="F20" s="8">
        <v>2024</v>
      </c>
      <c r="G20" s="8" t="s">
        <v>606</v>
      </c>
      <c r="H20" s="12" t="s">
        <v>798</v>
      </c>
      <c r="I20" s="8" t="s">
        <v>23</v>
      </c>
      <c r="J20" s="12" t="s">
        <v>35</v>
      </c>
      <c r="K20" s="8" t="s">
        <v>236</v>
      </c>
      <c r="L20" s="8" t="s">
        <v>34</v>
      </c>
      <c r="M20" s="8" t="str">
        <f>VLOOKUP([3]!Vehiculos2022[[#This Row],[Proyecto]],[3]Proyectos!$C$6:$H$44,2,0)</f>
        <v>IC-TG-F09-0019</v>
      </c>
      <c r="N20" s="8" t="str">
        <f>VLOOKUP([3]!Vehiculos2022[[#This Row],[Proyecto]],[3]Proyectos!$C$6:$H$44,6,0)</f>
        <v>RF y Optimizacion</v>
      </c>
      <c r="O20" s="8" t="s">
        <v>242</v>
      </c>
      <c r="P20" s="13" t="s">
        <v>564</v>
      </c>
      <c r="Q20" s="51" t="s">
        <v>210</v>
      </c>
      <c r="R20" s="14">
        <v>45292</v>
      </c>
      <c r="S20" s="8" t="s">
        <v>255</v>
      </c>
      <c r="T20" s="31"/>
    </row>
    <row r="21" spans="2:20" x14ac:dyDescent="0.25">
      <c r="B21" s="8">
        <v>10</v>
      </c>
      <c r="C21" s="9">
        <v>45818.475288078705</v>
      </c>
      <c r="D21" s="15" t="s">
        <v>428</v>
      </c>
      <c r="E21" s="8" t="s">
        <v>21</v>
      </c>
      <c r="F21" s="8">
        <v>2023</v>
      </c>
      <c r="G21" s="8" t="s">
        <v>595</v>
      </c>
      <c r="H21" s="12" t="s">
        <v>643</v>
      </c>
      <c r="I21" s="8" t="s">
        <v>23</v>
      </c>
      <c r="J21" s="12" t="s">
        <v>35</v>
      </c>
      <c r="K21" s="8" t="s">
        <v>28</v>
      </c>
      <c r="L21" s="8" t="s">
        <v>37</v>
      </c>
      <c r="M21" s="8" t="str">
        <f>VLOOKUP([3]!Vehiculos2022[[#This Row],[Proyecto]],[3]Proyectos!$C$6:$H$44,2,0)</f>
        <v>IC-TG-F04-0015</v>
      </c>
      <c r="N21" s="8" t="str">
        <f>VLOOKUP([3]!Vehiculos2022[[#This Row],[Proyecto]],[3]Proyectos!$C$6:$H$44,6,0)</f>
        <v>Ingenieria</v>
      </c>
      <c r="O21" s="8" t="s">
        <v>270</v>
      </c>
      <c r="P21" s="13" t="s">
        <v>48</v>
      </c>
      <c r="Q21" s="51" t="s">
        <v>268</v>
      </c>
      <c r="R21" s="14">
        <v>45121</v>
      </c>
      <c r="S21" s="8" t="s">
        <v>254</v>
      </c>
      <c r="T21" s="40" t="s">
        <v>734</v>
      </c>
    </row>
    <row r="22" spans="2:20" s="2" customFormat="1" x14ac:dyDescent="0.25">
      <c r="B22" s="8">
        <v>11</v>
      </c>
      <c r="C22" s="9">
        <v>45818.475288078705</v>
      </c>
      <c r="D22" s="15" t="s">
        <v>429</v>
      </c>
      <c r="E22" s="8" t="s">
        <v>21</v>
      </c>
      <c r="F22" s="8">
        <v>2023</v>
      </c>
      <c r="G22" s="11" t="s">
        <v>595</v>
      </c>
      <c r="H22" s="12" t="s">
        <v>526</v>
      </c>
      <c r="I22" s="8" t="s">
        <v>23</v>
      </c>
      <c r="J22" s="12" t="s">
        <v>281</v>
      </c>
      <c r="K22" s="8" t="s">
        <v>43</v>
      </c>
      <c r="L22" s="8" t="s">
        <v>237</v>
      </c>
      <c r="M22" s="8" t="str">
        <f>VLOOKUP([3]!Vehiculos2022[[#This Row],[Proyecto]],[3]Proyectos!$C$6:$H$44,2,0)</f>
        <v>ST-TG-V05-0001</v>
      </c>
      <c r="N22" s="8" t="str">
        <f>VLOOKUP([3]!Vehiculos2022[[#This Row],[Proyecto]],[3]Proyectos!$C$6:$H$44,6,0)</f>
        <v>Operaciones Tecnicas</v>
      </c>
      <c r="O22" s="8" t="s">
        <v>637</v>
      </c>
      <c r="P22" s="13" t="s">
        <v>781</v>
      </c>
      <c r="Q22" s="35" t="s">
        <v>745</v>
      </c>
      <c r="R22" s="14" t="s">
        <v>746</v>
      </c>
      <c r="S22" s="8" t="s">
        <v>255</v>
      </c>
      <c r="T22" s="31"/>
    </row>
    <row r="23" spans="2:20" x14ac:dyDescent="0.25">
      <c r="B23" s="8">
        <v>12</v>
      </c>
      <c r="C23" s="9">
        <v>45818.475288078705</v>
      </c>
      <c r="D23" s="15" t="s">
        <v>430</v>
      </c>
      <c r="E23" s="8" t="s">
        <v>351</v>
      </c>
      <c r="F23" s="8">
        <v>2022</v>
      </c>
      <c r="G23" s="8" t="s">
        <v>352</v>
      </c>
      <c r="H23" s="12" t="s">
        <v>353</v>
      </c>
      <c r="I23" s="8" t="s">
        <v>23</v>
      </c>
      <c r="J23" s="12" t="s">
        <v>319</v>
      </c>
      <c r="K23" s="8" t="s">
        <v>236</v>
      </c>
      <c r="L23" s="8" t="s">
        <v>39</v>
      </c>
      <c r="M23" s="8" t="str">
        <f>VLOOKUP([3]!Vehiculos2022[[#This Row],[Proyecto]],[3]Proyectos!$C$6:$H$44,2,0)</f>
        <v>IC-TG-F04-0017</v>
      </c>
      <c r="N23" s="8" t="str">
        <f>VLOOKUP([3]!Vehiculos2022[[#This Row],[Proyecto]],[3]Proyectos!$C$6:$H$44,6,0)</f>
        <v>Ingenieria</v>
      </c>
      <c r="O23" s="8" t="s">
        <v>663</v>
      </c>
      <c r="P23" s="13" t="s">
        <v>675</v>
      </c>
      <c r="Q23" s="51" t="s">
        <v>40</v>
      </c>
      <c r="R23" s="14">
        <v>44821</v>
      </c>
      <c r="S23" s="8" t="s">
        <v>254</v>
      </c>
      <c r="T23" s="40" t="s">
        <v>734</v>
      </c>
    </row>
    <row r="24" spans="2:20" x14ac:dyDescent="0.25">
      <c r="B24" s="8">
        <v>13</v>
      </c>
      <c r="C24" s="9">
        <v>45818.475288078705</v>
      </c>
      <c r="D24" s="15" t="s">
        <v>431</v>
      </c>
      <c r="E24" s="8" t="s">
        <v>21</v>
      </c>
      <c r="F24" s="8">
        <v>2022</v>
      </c>
      <c r="G24" s="11" t="s">
        <v>595</v>
      </c>
      <c r="H24" s="38" t="s">
        <v>279</v>
      </c>
      <c r="I24" s="8" t="s">
        <v>23</v>
      </c>
      <c r="J24" s="12" t="s">
        <v>281</v>
      </c>
      <c r="K24" s="8" t="s">
        <v>236</v>
      </c>
      <c r="L24" s="8" t="s">
        <v>41</v>
      </c>
      <c r="M24" s="8" t="str">
        <f>VLOOKUP([3]!Vehiculos2022[[#This Row],[Proyecto]],[3]Proyectos!$C$6:$H$44,2,0)</f>
        <v>ST-TG-V05-0005</v>
      </c>
      <c r="N24" s="8" t="str">
        <f>VLOOKUP([3]!Vehiculos2022[[#This Row],[Proyecto]],[3]Proyectos!$C$6:$H$44,6,0)</f>
        <v>Operaciones Tecnicas</v>
      </c>
      <c r="O24" s="8" t="s">
        <v>249</v>
      </c>
      <c r="P24" s="13" t="s">
        <v>656</v>
      </c>
      <c r="Q24" s="35" t="s">
        <v>657</v>
      </c>
      <c r="R24" s="14">
        <v>46106</v>
      </c>
      <c r="S24" s="8" t="s">
        <v>255</v>
      </c>
      <c r="T24" s="31"/>
    </row>
    <row r="25" spans="2:20" x14ac:dyDescent="0.25">
      <c r="B25" s="8">
        <v>14</v>
      </c>
      <c r="C25" s="9">
        <v>45818.475288078705</v>
      </c>
      <c r="D25" s="15" t="s">
        <v>432</v>
      </c>
      <c r="E25" s="8" t="s">
        <v>26</v>
      </c>
      <c r="F25" s="8">
        <v>2020</v>
      </c>
      <c r="G25" s="8" t="s">
        <v>357</v>
      </c>
      <c r="H25" s="12" t="s">
        <v>751</v>
      </c>
      <c r="I25" s="8" t="s">
        <v>23</v>
      </c>
      <c r="J25" s="12" t="s">
        <v>281</v>
      </c>
      <c r="K25" s="8" t="s">
        <v>28</v>
      </c>
      <c r="L25" s="8" t="s">
        <v>29</v>
      </c>
      <c r="M25" s="8" t="str">
        <f>VLOOKUP([3]!Vehiculos2022[[#This Row],[Proyecto]],[3]Proyectos!$C$6:$H$44,2,0)</f>
        <v>IC-TG-F04-0015</v>
      </c>
      <c r="N25" s="8" t="str">
        <f>VLOOKUP([3]!Vehiculos2022[[#This Row],[Proyecto]],[3]Proyectos!$C$6:$H$44,6,0)</f>
        <v>Ingenieria</v>
      </c>
      <c r="O25" s="8" t="s">
        <v>30</v>
      </c>
      <c r="P25" s="13" t="s">
        <v>638</v>
      </c>
      <c r="Q25" s="51" t="s">
        <v>336</v>
      </c>
      <c r="R25" s="14">
        <v>45145</v>
      </c>
      <c r="S25" s="8" t="s">
        <v>254</v>
      </c>
      <c r="T25" s="40" t="s">
        <v>734</v>
      </c>
    </row>
    <row r="26" spans="2:20" x14ac:dyDescent="0.25">
      <c r="B26" s="8">
        <v>15</v>
      </c>
      <c r="C26" s="9">
        <v>45818.475288078705</v>
      </c>
      <c r="D26" s="15" t="s">
        <v>433</v>
      </c>
      <c r="E26" s="8" t="s">
        <v>26</v>
      </c>
      <c r="F26" s="8">
        <v>2024</v>
      </c>
      <c r="G26" s="11" t="s">
        <v>357</v>
      </c>
      <c r="H26" s="12"/>
      <c r="I26" s="8" t="s">
        <v>23</v>
      </c>
      <c r="J26" s="12" t="s">
        <v>319</v>
      </c>
      <c r="K26" s="12" t="s">
        <v>33</v>
      </c>
      <c r="L26" s="8" t="s">
        <v>362</v>
      </c>
      <c r="M26" s="8" t="str">
        <f>VLOOKUP([3]!Vehiculos2022[[#This Row],[Proyecto]],[3]Proyectos!$C$6:$H$44,2,0)</f>
        <v>IC-CL-F03-0007</v>
      </c>
      <c r="N26" s="8" t="str">
        <f>VLOOKUP([3]!Vehiculos2022[[#This Row],[Proyecto]],[3]Proyectos!$C$6:$H$44,6,0)</f>
        <v>O&amp;M</v>
      </c>
      <c r="O26" s="8" t="s">
        <v>25</v>
      </c>
      <c r="P26" s="13" t="s">
        <v>676</v>
      </c>
      <c r="Q26" s="35">
        <v>1071997023439</v>
      </c>
      <c r="R26" s="14">
        <v>47931</v>
      </c>
      <c r="S26" s="8" t="s">
        <v>255</v>
      </c>
      <c r="T26" s="31"/>
    </row>
    <row r="27" spans="2:20" ht="16.5" customHeight="1" x14ac:dyDescent="0.25">
      <c r="B27" s="8">
        <v>16</v>
      </c>
      <c r="C27" s="9">
        <v>45818.475288078705</v>
      </c>
      <c r="D27" s="10" t="s">
        <v>434</v>
      </c>
      <c r="E27" s="8" t="s">
        <v>26</v>
      </c>
      <c r="F27" s="8">
        <v>2024</v>
      </c>
      <c r="G27" s="11" t="s">
        <v>357</v>
      </c>
      <c r="H27" s="32" t="s">
        <v>712</v>
      </c>
      <c r="I27" s="8" t="s">
        <v>23</v>
      </c>
      <c r="J27" s="12" t="s">
        <v>319</v>
      </c>
      <c r="K27" s="8" t="s">
        <v>33</v>
      </c>
      <c r="L27" s="8" t="s">
        <v>362</v>
      </c>
      <c r="M27" s="8" t="str">
        <f>VLOOKUP([3]!Vehiculos2022[[#This Row],[Proyecto]],[3]Proyectos!$C$6:$H$44,2,0)</f>
        <v>IC-CL-F03-0007</v>
      </c>
      <c r="N27" s="8" t="str">
        <f>VLOOKUP([3]!Vehiculos2022[[#This Row],[Proyecto]],[3]Proyectos!$C$6:$H$44,6,0)</f>
        <v>O&amp;M</v>
      </c>
      <c r="O27" s="8" t="s">
        <v>25</v>
      </c>
      <c r="P27" s="13" t="s">
        <v>752</v>
      </c>
      <c r="Q27" s="35" t="s">
        <v>735</v>
      </c>
      <c r="R27" s="14">
        <v>46342</v>
      </c>
      <c r="S27" s="8" t="s">
        <v>255</v>
      </c>
      <c r="T27" s="31"/>
    </row>
    <row r="28" spans="2:20" x14ac:dyDescent="0.25">
      <c r="B28" s="8">
        <v>17</v>
      </c>
      <c r="C28" s="9">
        <v>45818.475288078705</v>
      </c>
      <c r="D28" s="15" t="s">
        <v>435</v>
      </c>
      <c r="E28" s="8" t="s">
        <v>21</v>
      </c>
      <c r="F28" s="8">
        <v>2021</v>
      </c>
      <c r="G28" s="11" t="s">
        <v>595</v>
      </c>
      <c r="H28" s="12" t="s">
        <v>42</v>
      </c>
      <c r="I28" s="8" t="s">
        <v>23</v>
      </c>
      <c r="J28" s="12" t="s">
        <v>35</v>
      </c>
      <c r="K28" s="8" t="s">
        <v>236</v>
      </c>
      <c r="L28" s="8" t="s">
        <v>41</v>
      </c>
      <c r="M28" s="8" t="str">
        <f>VLOOKUP([3]!Vehiculos2022[[#This Row],[Proyecto]],[3]Proyectos!$C$6:$H$44,2,0)</f>
        <v>ST-TG-V05-0005</v>
      </c>
      <c r="N28" s="8" t="str">
        <f>VLOOKUP([3]!Vehiculos2022[[#This Row],[Proyecto]],[3]Proyectos!$C$6:$H$44,6,0)</f>
        <v>Operaciones Tecnicas</v>
      </c>
      <c r="O28" s="8" t="s">
        <v>249</v>
      </c>
      <c r="P28" s="13" t="s">
        <v>753</v>
      </c>
      <c r="Q28" s="35" t="s">
        <v>736</v>
      </c>
      <c r="R28" s="14">
        <v>47515</v>
      </c>
      <c r="S28" s="8" t="s">
        <v>255</v>
      </c>
      <c r="T28" s="31"/>
    </row>
    <row r="29" spans="2:20" x14ac:dyDescent="0.25">
      <c r="B29" s="8">
        <v>18</v>
      </c>
      <c r="C29" s="9">
        <v>45818.475288078705</v>
      </c>
      <c r="D29" s="33" t="s">
        <v>436</v>
      </c>
      <c r="E29" s="12" t="s">
        <v>26</v>
      </c>
      <c r="F29" s="12">
        <v>2021</v>
      </c>
      <c r="G29" s="11" t="s">
        <v>357</v>
      </c>
      <c r="H29" s="12" t="s">
        <v>674</v>
      </c>
      <c r="I29" s="8" t="s">
        <v>23</v>
      </c>
      <c r="J29" s="12" t="s">
        <v>319</v>
      </c>
      <c r="K29" s="12" t="s">
        <v>43</v>
      </c>
      <c r="L29" s="8" t="s">
        <v>44</v>
      </c>
      <c r="M29" s="8" t="str">
        <f>VLOOKUP([3]!Vehiculos2022[[#This Row],[Proyecto]],[3]Proyectos!$C$6:$H$44,2,0)</f>
        <v>IC-SI-F10-0009</v>
      </c>
      <c r="N29" s="8" t="str">
        <f>VLOOKUP([3]!Vehiculos2022[[#This Row],[Proyecto]],[3]Proyectos!$C$6:$H$44,6,0)</f>
        <v>Proyectos</v>
      </c>
      <c r="O29" s="8" t="s">
        <v>45</v>
      </c>
      <c r="P29" s="27" t="s">
        <v>227</v>
      </c>
      <c r="Q29" s="35" t="s">
        <v>379</v>
      </c>
      <c r="R29" s="16">
        <v>46728</v>
      </c>
      <c r="S29" s="8" t="s">
        <v>255</v>
      </c>
      <c r="T29" s="45"/>
    </row>
    <row r="30" spans="2:20" x14ac:dyDescent="0.25">
      <c r="B30" s="8">
        <v>19</v>
      </c>
      <c r="C30" s="9">
        <v>45818.475288078705</v>
      </c>
      <c r="D30" s="15" t="s">
        <v>437</v>
      </c>
      <c r="E30" s="8" t="s">
        <v>21</v>
      </c>
      <c r="F30" s="8">
        <v>2023</v>
      </c>
      <c r="G30" s="8" t="s">
        <v>595</v>
      </c>
      <c r="H30" s="12" t="s">
        <v>639</v>
      </c>
      <c r="I30" s="8" t="s">
        <v>23</v>
      </c>
      <c r="J30" s="12" t="s">
        <v>35</v>
      </c>
      <c r="K30" s="8" t="s">
        <v>36</v>
      </c>
      <c r="L30" s="8" t="s">
        <v>37</v>
      </c>
      <c r="M30" s="8" t="str">
        <f>VLOOKUP([3]!Vehiculos2022[[#This Row],[Proyecto]],[3]Proyectos!$C$6:$H$44,2,0)</f>
        <v>IC-TG-F04-0015</v>
      </c>
      <c r="N30" s="8" t="str">
        <f>VLOOKUP([3]!Vehiculos2022[[#This Row],[Proyecto]],[3]Proyectos!$C$6:$H$44,6,0)</f>
        <v>Ingenieria</v>
      </c>
      <c r="O30" s="8" t="s">
        <v>270</v>
      </c>
      <c r="P30" s="13" t="s">
        <v>405</v>
      </c>
      <c r="Q30" s="51" t="s">
        <v>542</v>
      </c>
      <c r="R30" s="14">
        <v>45628</v>
      </c>
      <c r="S30" s="8" t="s">
        <v>255</v>
      </c>
      <c r="T30" s="31"/>
    </row>
    <row r="31" spans="2:20" s="2" customFormat="1" x14ac:dyDescent="0.25">
      <c r="B31" s="8">
        <v>20</v>
      </c>
      <c r="C31" s="9">
        <v>45818.475288078705</v>
      </c>
      <c r="D31" s="33" t="s">
        <v>438</v>
      </c>
      <c r="E31" s="12" t="s">
        <v>21</v>
      </c>
      <c r="F31" s="12">
        <v>2023</v>
      </c>
      <c r="G31" s="11" t="s">
        <v>595</v>
      </c>
      <c r="H31" s="12" t="s">
        <v>599</v>
      </c>
      <c r="I31" s="8" t="s">
        <v>23</v>
      </c>
      <c r="J31" s="12" t="s">
        <v>281</v>
      </c>
      <c r="K31" s="12" t="s">
        <v>534</v>
      </c>
      <c r="L31" s="8" t="s">
        <v>237</v>
      </c>
      <c r="M31" s="8" t="str">
        <f>VLOOKUP([3]!Vehiculos2022[[#This Row],[Proyecto]],[3]Proyectos!$C$6:$H$44,2,0)</f>
        <v>ST-TG-V05-0001</v>
      </c>
      <c r="N31" s="8" t="str">
        <f>VLOOKUP([3]!Vehiculos2022[[#This Row],[Proyecto]],[3]Proyectos!$C$6:$H$44,6,0)</f>
        <v>Operaciones Tecnicas</v>
      </c>
      <c r="O31" s="8" t="s">
        <v>637</v>
      </c>
      <c r="P31" s="27" t="s">
        <v>677</v>
      </c>
      <c r="Q31" s="51" t="s">
        <v>591</v>
      </c>
      <c r="R31" s="16" t="s">
        <v>592</v>
      </c>
      <c r="S31" s="8" t="s">
        <v>255</v>
      </c>
      <c r="T31" s="31"/>
    </row>
    <row r="32" spans="2:20" x14ac:dyDescent="0.25">
      <c r="B32" s="8">
        <v>21</v>
      </c>
      <c r="C32" s="9">
        <v>45818.475288078705</v>
      </c>
      <c r="D32" s="33" t="s">
        <v>439</v>
      </c>
      <c r="E32" s="8" t="s">
        <v>21</v>
      </c>
      <c r="F32" s="8">
        <v>2022</v>
      </c>
      <c r="G32" s="11" t="s">
        <v>595</v>
      </c>
      <c r="H32" s="8" t="s">
        <v>600</v>
      </c>
      <c r="I32" s="8" t="s">
        <v>23</v>
      </c>
      <c r="J32" s="12" t="s">
        <v>281</v>
      </c>
      <c r="K32" s="8" t="s">
        <v>43</v>
      </c>
      <c r="L32" s="8" t="s">
        <v>237</v>
      </c>
      <c r="M32" s="8" t="str">
        <f>VLOOKUP([3]!Vehiculos2022[[#This Row],[Proyecto]],[3]Proyectos!$C$6:$H$44,2,0)</f>
        <v>ST-TG-V05-0001</v>
      </c>
      <c r="N32" s="8" t="str">
        <f>VLOOKUP([3]!Vehiculos2022[[#This Row],[Proyecto]],[3]Proyectos!$C$6:$H$44,6,0)</f>
        <v>Operaciones Tecnicas</v>
      </c>
      <c r="O32" s="8" t="s">
        <v>637</v>
      </c>
      <c r="P32" s="13" t="s">
        <v>303</v>
      </c>
      <c r="Q32" s="35" t="s">
        <v>304</v>
      </c>
      <c r="R32" s="14">
        <v>46390</v>
      </c>
      <c r="S32" s="8" t="s">
        <v>255</v>
      </c>
      <c r="T32" s="31"/>
    </row>
    <row r="33" spans="2:20" x14ac:dyDescent="0.25">
      <c r="B33" s="8">
        <v>22</v>
      </c>
      <c r="C33" s="9">
        <v>45818.475288078705</v>
      </c>
      <c r="D33" s="15" t="s">
        <v>440</v>
      </c>
      <c r="E33" s="8" t="s">
        <v>26</v>
      </c>
      <c r="F33" s="8">
        <v>2022</v>
      </c>
      <c r="G33" s="11">
        <v>200</v>
      </c>
      <c r="H33" s="12" t="s">
        <v>601</v>
      </c>
      <c r="I33" s="8" t="s">
        <v>23</v>
      </c>
      <c r="J33" s="12" t="s">
        <v>35</v>
      </c>
      <c r="K33" s="8" t="s">
        <v>28</v>
      </c>
      <c r="L33" s="8" t="s">
        <v>385</v>
      </c>
      <c r="M33" s="8" t="str">
        <f>VLOOKUP([3]!Vehiculos2022[[#This Row],[Proyecto]],[3]Proyectos!$C$6:$H$44,2,0)</f>
        <v>ST-TG-V05-0005</v>
      </c>
      <c r="N33" s="8" t="str">
        <f>VLOOKUP([3]!Vehiculos2022[[#This Row],[Proyecto]],[3]Proyectos!$C$6:$H$44,6,0)</f>
        <v>Operaciones Tecnicas</v>
      </c>
      <c r="O33" s="8" t="s">
        <v>527</v>
      </c>
      <c r="P33" s="13" t="s">
        <v>391</v>
      </c>
      <c r="Q33" s="51" t="s">
        <v>392</v>
      </c>
      <c r="R33" s="14">
        <v>45665</v>
      </c>
      <c r="S33" s="8" t="s">
        <v>255</v>
      </c>
      <c r="T33" s="31"/>
    </row>
    <row r="34" spans="2:20" x14ac:dyDescent="0.25">
      <c r="B34" s="8">
        <v>23</v>
      </c>
      <c r="C34" s="9">
        <v>45818.475288078705</v>
      </c>
      <c r="D34" s="15" t="s">
        <v>441</v>
      </c>
      <c r="E34" s="8" t="s">
        <v>26</v>
      </c>
      <c r="F34" s="8">
        <v>2022</v>
      </c>
      <c r="G34" s="8" t="s">
        <v>357</v>
      </c>
      <c r="H34" s="12" t="s">
        <v>754</v>
      </c>
      <c r="I34" s="8" t="s">
        <v>23</v>
      </c>
      <c r="J34" s="12" t="s">
        <v>319</v>
      </c>
      <c r="K34" s="8" t="s">
        <v>305</v>
      </c>
      <c r="L34" s="8" t="s">
        <v>37</v>
      </c>
      <c r="M34" s="8" t="str">
        <f>VLOOKUP([3]!Vehiculos2022[[#This Row],[Proyecto]],[3]Proyectos!$C$6:$H$44,2,0)</f>
        <v>IC-TG-F04-0015</v>
      </c>
      <c r="N34" s="8" t="str">
        <f>VLOOKUP([3]!Vehiculos2022[[#This Row],[Proyecto]],[3]Proyectos!$C$6:$H$44,6,0)</f>
        <v>Ingenieria</v>
      </c>
      <c r="O34" s="8" t="s">
        <v>270</v>
      </c>
      <c r="P34" s="13" t="s">
        <v>356</v>
      </c>
      <c r="Q34" s="51" t="s">
        <v>367</v>
      </c>
      <c r="R34" s="14">
        <v>47029</v>
      </c>
      <c r="S34" s="8" t="s">
        <v>255</v>
      </c>
      <c r="T34" s="31"/>
    </row>
    <row r="35" spans="2:20" x14ac:dyDescent="0.25">
      <c r="B35" s="8">
        <v>24</v>
      </c>
      <c r="C35" s="9">
        <v>45818.475288078705</v>
      </c>
      <c r="D35" s="15" t="s">
        <v>442</v>
      </c>
      <c r="E35" s="8" t="s">
        <v>21</v>
      </c>
      <c r="F35" s="8">
        <v>2023</v>
      </c>
      <c r="G35" s="11" t="s">
        <v>595</v>
      </c>
      <c r="H35" s="12" t="s">
        <v>278</v>
      </c>
      <c r="I35" s="8" t="s">
        <v>23</v>
      </c>
      <c r="J35" s="12" t="s">
        <v>281</v>
      </c>
      <c r="K35" s="8" t="s">
        <v>236</v>
      </c>
      <c r="L35" s="8" t="s">
        <v>257</v>
      </c>
      <c r="M35" s="8" t="str">
        <f>VLOOKUP([3]!Vehiculos2022[[#This Row],[Proyecto]],[3]Proyectos!$C$6:$H$44,2,0)</f>
        <v>IC-TG-F13-0016</v>
      </c>
      <c r="N35" s="8" t="str">
        <f>VLOOKUP([3]!Vehiculos2022[[#This Row],[Proyecto]],[3]Proyectos!$C$6:$H$44,6,0)</f>
        <v xml:space="preserve">Mantenimiento Técnico </v>
      </c>
      <c r="O35" s="8" t="s">
        <v>258</v>
      </c>
      <c r="P35" s="13" t="s">
        <v>340</v>
      </c>
      <c r="Q35" s="51" t="s">
        <v>341</v>
      </c>
      <c r="R35" s="14">
        <v>45793</v>
      </c>
      <c r="S35" s="8" t="s">
        <v>255</v>
      </c>
      <c r="T35" s="31"/>
    </row>
    <row r="36" spans="2:20" ht="14.25" customHeight="1" x14ac:dyDescent="0.25">
      <c r="B36" s="8">
        <v>25</v>
      </c>
      <c r="C36" s="9">
        <v>45818.475288078705</v>
      </c>
      <c r="D36" s="10" t="s">
        <v>443</v>
      </c>
      <c r="E36" s="8" t="s">
        <v>646</v>
      </c>
      <c r="F36" s="8">
        <v>2021</v>
      </c>
      <c r="G36" s="8" t="s">
        <v>598</v>
      </c>
      <c r="H36" s="32" t="s">
        <v>390</v>
      </c>
      <c r="I36" s="8" t="s">
        <v>23</v>
      </c>
      <c r="J36" s="12" t="s">
        <v>319</v>
      </c>
      <c r="K36" s="8" t="s">
        <v>33</v>
      </c>
      <c r="L36" s="8" t="s">
        <v>27</v>
      </c>
      <c r="M36" s="8" t="str">
        <f>VLOOKUP([3]!Vehiculos2022[[#This Row],[Proyecto]],[3]Proyectos!$C$6:$H$44,2,0)</f>
        <v>IC-CL-F03-0007</v>
      </c>
      <c r="N36" s="8" t="str">
        <f>VLOOKUP([3]!Vehiculos2022[[#This Row],[Proyecto]],[3]Proyectos!$C$6:$H$44,6,0)</f>
        <v>O&amp;M</v>
      </c>
      <c r="O36" s="8" t="s">
        <v>25</v>
      </c>
      <c r="P36" s="13" t="s">
        <v>694</v>
      </c>
      <c r="Q36" s="35">
        <v>107200400133</v>
      </c>
      <c r="R36" s="14">
        <v>47365</v>
      </c>
      <c r="S36" s="8" t="s">
        <v>255</v>
      </c>
      <c r="T36" s="31"/>
    </row>
    <row r="37" spans="2:20" x14ac:dyDescent="0.25">
      <c r="B37" s="8">
        <v>26</v>
      </c>
      <c r="C37" s="9">
        <v>45818.475288078705</v>
      </c>
      <c r="D37" s="33" t="s">
        <v>444</v>
      </c>
      <c r="E37" s="12" t="s">
        <v>21</v>
      </c>
      <c r="F37" s="12">
        <v>2022</v>
      </c>
      <c r="G37" s="11" t="s">
        <v>595</v>
      </c>
      <c r="H37" s="12" t="s">
        <v>445</v>
      </c>
      <c r="I37" s="8" t="s">
        <v>23</v>
      </c>
      <c r="J37" s="12" t="s">
        <v>319</v>
      </c>
      <c r="K37" s="12" t="s">
        <v>33</v>
      </c>
      <c r="L37" s="8" t="s">
        <v>27</v>
      </c>
      <c r="M37" s="8" t="str">
        <f>VLOOKUP([3]!Vehiculos2022[[#This Row],[Proyecto]],[3]Proyectos!$C$6:$H$44,2,0)</f>
        <v>IC-CL-F03-0007</v>
      </c>
      <c r="N37" s="8" t="str">
        <f>VLOOKUP([3]!Vehiculos2022[[#This Row],[Proyecto]],[3]Proyectos!$C$6:$H$44,6,0)</f>
        <v>O&amp;M</v>
      </c>
      <c r="O37" s="8" t="s">
        <v>25</v>
      </c>
      <c r="P37" s="27" t="s">
        <v>852</v>
      </c>
      <c r="Q37" s="35" t="s">
        <v>853</v>
      </c>
      <c r="R37" s="16">
        <v>46328</v>
      </c>
      <c r="S37" s="8" t="s">
        <v>255</v>
      </c>
      <c r="T37" s="45"/>
    </row>
    <row r="38" spans="2:20" x14ac:dyDescent="0.25">
      <c r="B38" s="8">
        <v>27</v>
      </c>
      <c r="C38" s="9">
        <v>45818.475288078705</v>
      </c>
      <c r="D38" s="15" t="s">
        <v>446</v>
      </c>
      <c r="E38" s="8" t="s">
        <v>21</v>
      </c>
      <c r="F38" s="8">
        <v>2022</v>
      </c>
      <c r="G38" s="8" t="s">
        <v>595</v>
      </c>
      <c r="H38" s="12" t="s">
        <v>587</v>
      </c>
      <c r="I38" s="8" t="s">
        <v>23</v>
      </c>
      <c r="J38" s="12" t="s">
        <v>35</v>
      </c>
      <c r="K38" s="8" t="s">
        <v>28</v>
      </c>
      <c r="L38" s="8" t="s">
        <v>37</v>
      </c>
      <c r="M38" s="8" t="str">
        <f>VLOOKUP([3]!Vehiculos2022[[#This Row],[Proyecto]],[3]Proyectos!$C$6:$H$44,2,0)</f>
        <v>IC-TG-F04-0015</v>
      </c>
      <c r="N38" s="8" t="str">
        <f>VLOOKUP([3]!Vehiculos2022[[#This Row],[Proyecto]],[3]Proyectos!$C$6:$H$44,6,0)</f>
        <v>Ingenieria</v>
      </c>
      <c r="O38" s="8" t="s">
        <v>270</v>
      </c>
      <c r="P38" s="13" t="s">
        <v>76</v>
      </c>
      <c r="Q38" s="51" t="s">
        <v>337</v>
      </c>
      <c r="R38" s="14">
        <v>45939</v>
      </c>
      <c r="S38" s="8" t="s">
        <v>255</v>
      </c>
      <c r="T38" s="31"/>
    </row>
    <row r="39" spans="2:20" x14ac:dyDescent="0.25">
      <c r="B39" s="8">
        <v>28</v>
      </c>
      <c r="C39" s="9">
        <v>45818.475288078705</v>
      </c>
      <c r="D39" s="10" t="s">
        <v>447</v>
      </c>
      <c r="E39" s="8" t="s">
        <v>26</v>
      </c>
      <c r="F39" s="8">
        <v>2023</v>
      </c>
      <c r="G39" s="11">
        <v>200</v>
      </c>
      <c r="H39" s="12" t="s">
        <v>782</v>
      </c>
      <c r="I39" s="8" t="s">
        <v>23</v>
      </c>
      <c r="J39" s="12" t="s">
        <v>35</v>
      </c>
      <c r="K39" s="8" t="s">
        <v>272</v>
      </c>
      <c r="L39" s="8" t="s">
        <v>237</v>
      </c>
      <c r="M39" s="8" t="str">
        <f>VLOOKUP([3]!Vehiculos2022[[#This Row],[Proyecto]],[3]Proyectos!$C$6:$H$44,2,0)</f>
        <v>ST-TG-V05-0001</v>
      </c>
      <c r="N39" s="8" t="str">
        <f>VLOOKUP([3]!Vehiculos2022[[#This Row],[Proyecto]],[3]Proyectos!$C$6:$H$44,6,0)</f>
        <v>Operaciones Tecnicas</v>
      </c>
      <c r="O39" s="8" t="s">
        <v>637</v>
      </c>
      <c r="P39" s="13" t="s">
        <v>755</v>
      </c>
      <c r="Q39" s="35" t="s">
        <v>737</v>
      </c>
      <c r="R39" s="14" t="s">
        <v>756</v>
      </c>
      <c r="S39" s="8" t="s">
        <v>255</v>
      </c>
      <c r="T39" s="31"/>
    </row>
    <row r="40" spans="2:20" x14ac:dyDescent="0.25">
      <c r="B40" s="8">
        <v>29</v>
      </c>
      <c r="C40" s="9">
        <v>45818.475288078705</v>
      </c>
      <c r="D40" s="15" t="s">
        <v>448</v>
      </c>
      <c r="E40" s="8" t="s">
        <v>26</v>
      </c>
      <c r="F40" s="8">
        <v>2023</v>
      </c>
      <c r="G40" s="11">
        <v>200</v>
      </c>
      <c r="H40" s="38" t="s">
        <v>854</v>
      </c>
      <c r="I40" s="8" t="s">
        <v>23</v>
      </c>
      <c r="J40" s="12" t="s">
        <v>35</v>
      </c>
      <c r="K40" s="8" t="s">
        <v>236</v>
      </c>
      <c r="L40" s="8" t="s">
        <v>783</v>
      </c>
      <c r="M40" s="8" t="str">
        <f>VLOOKUP([3]!Vehiculos2022[[#This Row],[Proyecto]],[3]Proyectos!$C$6:$H$44,2,0)</f>
        <v>ST-TG-V05-0008</v>
      </c>
      <c r="N40" s="8" t="str">
        <f>VLOOKUP([3]!Vehiculos2022[[#This Row],[Proyecto]],[3]Proyectos!$C$6:$H$44,6,0)</f>
        <v>Operaciones Tecnicas</v>
      </c>
      <c r="O40" s="8" t="s">
        <v>527</v>
      </c>
      <c r="P40" s="13" t="s">
        <v>287</v>
      </c>
      <c r="Q40" s="35" t="s">
        <v>283</v>
      </c>
      <c r="R40" s="14">
        <v>46875</v>
      </c>
      <c r="S40" s="8" t="s">
        <v>255</v>
      </c>
      <c r="T40" s="31"/>
    </row>
    <row r="41" spans="2:20" x14ac:dyDescent="0.25">
      <c r="B41" s="8">
        <v>30</v>
      </c>
      <c r="C41" s="9">
        <v>45818.475288078705</v>
      </c>
      <c r="D41" s="15" t="s">
        <v>449</v>
      </c>
      <c r="E41" s="8" t="s">
        <v>26</v>
      </c>
      <c r="F41" s="8">
        <v>2021</v>
      </c>
      <c r="G41" s="11" t="s">
        <v>357</v>
      </c>
      <c r="H41" s="8" t="s">
        <v>52</v>
      </c>
      <c r="I41" s="8" t="s">
        <v>23</v>
      </c>
      <c r="J41" s="12" t="s">
        <v>35</v>
      </c>
      <c r="K41" s="8" t="s">
        <v>28</v>
      </c>
      <c r="L41" s="8" t="s">
        <v>44</v>
      </c>
      <c r="M41" s="8" t="str">
        <f>VLOOKUP([3]!Vehiculos2022[[#This Row],[Proyecto]],[3]Proyectos!$C$6:$H$44,2,0)</f>
        <v>IC-SI-F10-0009</v>
      </c>
      <c r="N41" s="8" t="str">
        <f>VLOOKUP([3]!Vehiculos2022[[#This Row],[Proyecto]],[3]Proyectos!$C$6:$H$44,6,0)</f>
        <v>Proyectos</v>
      </c>
      <c r="O41" s="8" t="s">
        <v>45</v>
      </c>
      <c r="P41" s="13" t="s">
        <v>565</v>
      </c>
      <c r="Q41" s="51" t="s">
        <v>380</v>
      </c>
      <c r="R41" s="14">
        <v>45414</v>
      </c>
      <c r="S41" s="8" t="s">
        <v>255</v>
      </c>
      <c r="T41" s="31"/>
    </row>
    <row r="42" spans="2:20" s="2" customFormat="1" x14ac:dyDescent="0.25">
      <c r="B42" s="8">
        <v>31</v>
      </c>
      <c r="C42" s="9">
        <v>45818.475288078705</v>
      </c>
      <c r="D42" s="15" t="s">
        <v>450</v>
      </c>
      <c r="E42" s="8" t="s">
        <v>26</v>
      </c>
      <c r="F42" s="8">
        <v>2020</v>
      </c>
      <c r="G42" s="8" t="s">
        <v>357</v>
      </c>
      <c r="H42" s="12" t="s">
        <v>602</v>
      </c>
      <c r="I42" s="8" t="s">
        <v>23</v>
      </c>
      <c r="J42" s="12" t="s">
        <v>35</v>
      </c>
      <c r="K42" s="8" t="s">
        <v>28</v>
      </c>
      <c r="L42" s="8" t="s">
        <v>39</v>
      </c>
      <c r="M42" s="8" t="str">
        <f>VLOOKUP([3]!Vehiculos2022[[#This Row],[Proyecto]],[3]Proyectos!$C$6:$H$44,2,0)</f>
        <v>IC-TG-F04-0017</v>
      </c>
      <c r="N42" s="8" t="str">
        <f>VLOOKUP([3]!Vehiculos2022[[#This Row],[Proyecto]],[3]Proyectos!$C$6:$H$44,6,0)</f>
        <v>Ingenieria</v>
      </c>
      <c r="O42" s="8" t="s">
        <v>663</v>
      </c>
      <c r="P42" s="13" t="s">
        <v>678</v>
      </c>
      <c r="Q42" s="51" t="s">
        <v>51</v>
      </c>
      <c r="R42" s="14">
        <v>45320</v>
      </c>
      <c r="S42" s="8" t="s">
        <v>255</v>
      </c>
      <c r="T42" s="31"/>
    </row>
    <row r="43" spans="2:20" s="2" customFormat="1" x14ac:dyDescent="0.25">
      <c r="B43" s="8">
        <v>32</v>
      </c>
      <c r="C43" s="9">
        <v>45818.475288078705</v>
      </c>
      <c r="D43" s="15" t="s">
        <v>451</v>
      </c>
      <c r="E43" s="8" t="s">
        <v>21</v>
      </c>
      <c r="F43" s="8">
        <v>2023</v>
      </c>
      <c r="G43" s="8" t="s">
        <v>595</v>
      </c>
      <c r="H43" s="12" t="s">
        <v>728</v>
      </c>
      <c r="I43" s="8" t="s">
        <v>23</v>
      </c>
      <c r="J43" s="12" t="s">
        <v>35</v>
      </c>
      <c r="K43" s="8" t="s">
        <v>36</v>
      </c>
      <c r="L43" s="8" t="s">
        <v>29</v>
      </c>
      <c r="M43" s="8" t="str">
        <f>VLOOKUP([3]!Vehiculos2022[[#This Row],[Proyecto]],[3]Proyectos!$C$6:$H$44,2,0)</f>
        <v>IC-TG-F04-0015</v>
      </c>
      <c r="N43" s="8" t="str">
        <f>VLOOKUP([3]!Vehiculos2022[[#This Row],[Proyecto]],[3]Proyectos!$C$6:$H$44,6,0)</f>
        <v>Ingenieria</v>
      </c>
      <c r="O43" s="8" t="s">
        <v>30</v>
      </c>
      <c r="P43" s="13" t="s">
        <v>799</v>
      </c>
      <c r="Q43" s="51" t="s">
        <v>300</v>
      </c>
      <c r="R43" s="14">
        <v>44966</v>
      </c>
      <c r="S43" s="8" t="s">
        <v>254</v>
      </c>
      <c r="T43" s="40" t="s">
        <v>734</v>
      </c>
    </row>
    <row r="44" spans="2:20" x14ac:dyDescent="0.25">
      <c r="B44" s="8">
        <v>33</v>
      </c>
      <c r="C44" s="9">
        <v>45818.475288078705</v>
      </c>
      <c r="D44" s="15" t="s">
        <v>452</v>
      </c>
      <c r="E44" s="8" t="s">
        <v>603</v>
      </c>
      <c r="F44" s="8">
        <v>2024</v>
      </c>
      <c r="G44" s="8" t="s">
        <v>604</v>
      </c>
      <c r="H44" s="12" t="s">
        <v>605</v>
      </c>
      <c r="I44" s="8" t="s">
        <v>23</v>
      </c>
      <c r="J44" s="12" t="s">
        <v>35</v>
      </c>
      <c r="K44" s="8" t="s">
        <v>28</v>
      </c>
      <c r="L44" s="8" t="s">
        <v>29</v>
      </c>
      <c r="M44" s="8" t="str">
        <f>VLOOKUP([3]!Vehiculos2022[[#This Row],[Proyecto]],[3]Proyectos!$C$6:$H$44,2,0)</f>
        <v>IC-TG-F04-0015</v>
      </c>
      <c r="N44" s="8" t="str">
        <f>VLOOKUP([3]!Vehiculos2022[[#This Row],[Proyecto]],[3]Proyectos!$C$6:$H$44,6,0)</f>
        <v>Ingenieria</v>
      </c>
      <c r="O44" s="8" t="s">
        <v>30</v>
      </c>
      <c r="P44" s="13" t="s">
        <v>308</v>
      </c>
      <c r="Q44" s="51" t="s">
        <v>307</v>
      </c>
      <c r="R44" s="14">
        <v>45464</v>
      </c>
      <c r="S44" s="8" t="s">
        <v>255</v>
      </c>
      <c r="T44" s="31"/>
    </row>
    <row r="45" spans="2:20" x14ac:dyDescent="0.25">
      <c r="B45" s="8">
        <v>34</v>
      </c>
      <c r="C45" s="9">
        <v>45818.475288078705</v>
      </c>
      <c r="D45" s="15" t="s">
        <v>453</v>
      </c>
      <c r="E45" s="8" t="s">
        <v>351</v>
      </c>
      <c r="F45" s="8">
        <v>2022</v>
      </c>
      <c r="G45" s="11" t="s">
        <v>352</v>
      </c>
      <c r="H45" s="8" t="s">
        <v>824</v>
      </c>
      <c r="I45" s="8" t="s">
        <v>23</v>
      </c>
      <c r="J45" s="12" t="s">
        <v>35</v>
      </c>
      <c r="K45" s="8" t="s">
        <v>24</v>
      </c>
      <c r="L45" s="8" t="s">
        <v>362</v>
      </c>
      <c r="M45" s="8" t="str">
        <f>VLOOKUP([3]!Vehiculos2022[[#This Row],[Proyecto]],[3]Proyectos!$C$6:$H$44,2,0)</f>
        <v>IC-CL-F03-0007</v>
      </c>
      <c r="N45" s="8" t="str">
        <f>VLOOKUP([3]!Vehiculos2022[[#This Row],[Proyecto]],[3]Proyectos!$C$6:$H$44,6,0)</f>
        <v>O&amp;M</v>
      </c>
      <c r="O45" s="8" t="s">
        <v>25</v>
      </c>
      <c r="P45" s="13" t="s">
        <v>317</v>
      </c>
      <c r="Q45" s="35">
        <v>1809199800210</v>
      </c>
      <c r="R45" s="14">
        <v>46327</v>
      </c>
      <c r="S45" s="8" t="s">
        <v>255</v>
      </c>
      <c r="T45" s="31"/>
    </row>
    <row r="46" spans="2:20" x14ac:dyDescent="0.25">
      <c r="B46" s="8">
        <v>35</v>
      </c>
      <c r="C46" s="9">
        <v>45818.475288078705</v>
      </c>
      <c r="D46" s="15" t="s">
        <v>454</v>
      </c>
      <c r="E46" s="8" t="s">
        <v>351</v>
      </c>
      <c r="F46" s="8">
        <v>2022</v>
      </c>
      <c r="G46" s="8" t="s">
        <v>352</v>
      </c>
      <c r="H46" s="12" t="s">
        <v>800</v>
      </c>
      <c r="I46" s="8" t="s">
        <v>23</v>
      </c>
      <c r="J46" s="12" t="s">
        <v>35</v>
      </c>
      <c r="K46" s="8" t="s">
        <v>855</v>
      </c>
      <c r="L46" s="8" t="s">
        <v>37</v>
      </c>
      <c r="M46" s="8" t="str">
        <f>VLOOKUP([3]!Vehiculos2022[[#This Row],[Proyecto]],[3]Proyectos!$C$6:$H$44,2,0)</f>
        <v>IC-TG-F04-0015</v>
      </c>
      <c r="N46" s="8" t="str">
        <f>VLOOKUP([3]!Vehiculos2022[[#This Row],[Proyecto]],[3]Proyectos!$C$6:$H$44,6,0)</f>
        <v>Ingenieria</v>
      </c>
      <c r="O46" s="8" t="s">
        <v>270</v>
      </c>
      <c r="P46" s="13" t="s">
        <v>506</v>
      </c>
      <c r="Q46" s="51" t="s">
        <v>209</v>
      </c>
      <c r="R46" s="14">
        <v>45130</v>
      </c>
      <c r="S46" s="8" t="s">
        <v>255</v>
      </c>
      <c r="T46" s="31"/>
    </row>
    <row r="47" spans="2:20" x14ac:dyDescent="0.25">
      <c r="B47" s="8">
        <v>36</v>
      </c>
      <c r="C47" s="9">
        <v>45818.475288078705</v>
      </c>
      <c r="D47" s="15" t="s">
        <v>455</v>
      </c>
      <c r="E47" s="8" t="s">
        <v>21</v>
      </c>
      <c r="F47" s="8">
        <v>2023</v>
      </c>
      <c r="G47" s="8" t="s">
        <v>595</v>
      </c>
      <c r="H47" s="8" t="s">
        <v>607</v>
      </c>
      <c r="I47" s="8" t="s">
        <v>23</v>
      </c>
      <c r="J47" s="12" t="s">
        <v>35</v>
      </c>
      <c r="K47" s="8" t="s">
        <v>24</v>
      </c>
      <c r="L47" s="8" t="s">
        <v>362</v>
      </c>
      <c r="M47" s="8" t="str">
        <f>VLOOKUP([3]!Vehiculos2022[[#This Row],[Proyecto]],[3]Proyectos!$C$6:$H$44,2,0)</f>
        <v>IC-CL-F03-0007</v>
      </c>
      <c r="N47" s="8" t="str">
        <f>VLOOKUP([3]!Vehiculos2022[[#This Row],[Proyecto]],[3]Proyectos!$C$6:$H$44,6,0)</f>
        <v>O&amp;M</v>
      </c>
      <c r="O47" s="8" t="s">
        <v>25</v>
      </c>
      <c r="P47" s="13" t="s">
        <v>342</v>
      </c>
      <c r="Q47" s="35">
        <v>501198800291</v>
      </c>
      <c r="R47" s="14">
        <v>46336</v>
      </c>
      <c r="S47" s="8" t="s">
        <v>255</v>
      </c>
      <c r="T47" s="31"/>
    </row>
    <row r="48" spans="2:20" x14ac:dyDescent="0.25">
      <c r="B48" s="8">
        <v>37</v>
      </c>
      <c r="C48" s="9">
        <v>45818.475288078705</v>
      </c>
      <c r="D48" s="15" t="s">
        <v>456</v>
      </c>
      <c r="E48" s="8" t="s">
        <v>21</v>
      </c>
      <c r="F48" s="8">
        <v>2023</v>
      </c>
      <c r="G48" s="8" t="s">
        <v>595</v>
      </c>
      <c r="H48" s="12" t="s">
        <v>404</v>
      </c>
      <c r="I48" s="8" t="s">
        <v>23</v>
      </c>
      <c r="J48" s="12" t="s">
        <v>35</v>
      </c>
      <c r="K48" s="8" t="s">
        <v>232</v>
      </c>
      <c r="L48" s="8" t="s">
        <v>29</v>
      </c>
      <c r="M48" s="8" t="str">
        <f>VLOOKUP([3]!Vehiculos2022[[#This Row],[Proyecto]],[3]Proyectos!$C$6:$H$44,2,0)</f>
        <v>IC-TG-F04-0015</v>
      </c>
      <c r="N48" s="8" t="str">
        <f>VLOOKUP([3]!Vehiculos2022[[#This Row],[Proyecto]],[3]Proyectos!$C$6:$H$44,6,0)</f>
        <v>Ingenieria</v>
      </c>
      <c r="O48" s="8" t="s">
        <v>30</v>
      </c>
      <c r="P48" s="13" t="s">
        <v>457</v>
      </c>
      <c r="Q48" s="51" t="s">
        <v>275</v>
      </c>
      <c r="R48" s="14">
        <v>45577</v>
      </c>
      <c r="S48" s="8" t="s">
        <v>255</v>
      </c>
      <c r="T48" s="31"/>
    </row>
    <row r="49" spans="2:20" x14ac:dyDescent="0.25">
      <c r="B49" s="8">
        <v>38</v>
      </c>
      <c r="C49" s="9">
        <v>45818.475288078705</v>
      </c>
      <c r="D49" s="10" t="s">
        <v>458</v>
      </c>
      <c r="E49" s="8" t="s">
        <v>26</v>
      </c>
      <c r="F49" s="8">
        <v>2021</v>
      </c>
      <c r="G49" s="11" t="s">
        <v>357</v>
      </c>
      <c r="H49" s="12" t="s">
        <v>55</v>
      </c>
      <c r="I49" s="8" t="s">
        <v>23</v>
      </c>
      <c r="J49" s="12" t="s">
        <v>35</v>
      </c>
      <c r="K49" s="8" t="s">
        <v>28</v>
      </c>
      <c r="L49" s="8" t="s">
        <v>783</v>
      </c>
      <c r="M49" s="8" t="str">
        <f>VLOOKUP([3]!Vehiculos2022[[#This Row],[Proyecto]],[3]Proyectos!$C$6:$H$44,2,0)</f>
        <v>ST-TG-V05-0008</v>
      </c>
      <c r="N49" s="8" t="str">
        <f>VLOOKUP([3]!Vehiculos2022[[#This Row],[Proyecto]],[3]Proyectos!$C$6:$H$44,6,0)</f>
        <v>Operaciones Tecnicas</v>
      </c>
      <c r="O49" s="8" t="s">
        <v>527</v>
      </c>
      <c r="P49" s="13" t="s">
        <v>757</v>
      </c>
      <c r="Q49" s="35" t="s">
        <v>758</v>
      </c>
      <c r="R49" s="14">
        <v>45929</v>
      </c>
      <c r="S49" s="8" t="s">
        <v>255</v>
      </c>
      <c r="T49" s="31"/>
    </row>
    <row r="50" spans="2:20" x14ac:dyDescent="0.25">
      <c r="B50" s="8">
        <v>39</v>
      </c>
      <c r="C50" s="9">
        <v>45818.475288078705</v>
      </c>
      <c r="D50" s="10" t="s">
        <v>459</v>
      </c>
      <c r="E50" s="8" t="s">
        <v>351</v>
      </c>
      <c r="F50" s="8">
        <v>2023</v>
      </c>
      <c r="G50" s="11" t="s">
        <v>352</v>
      </c>
      <c r="H50" s="12" t="s">
        <v>664</v>
      </c>
      <c r="I50" s="8" t="s">
        <v>23</v>
      </c>
      <c r="J50" s="12" t="s">
        <v>35</v>
      </c>
      <c r="K50" s="12" t="s">
        <v>24</v>
      </c>
      <c r="L50" s="8" t="s">
        <v>27</v>
      </c>
      <c r="M50" s="8" t="str">
        <f>VLOOKUP([3]!Vehiculos2022[[#This Row],[Proyecto]],[3]Proyectos!$C$6:$H$44,2,0)</f>
        <v>IC-CL-F03-0007</v>
      </c>
      <c r="N50" s="8" t="str">
        <f>VLOOKUP([3]!Vehiculos2022[[#This Row],[Proyecto]],[3]Proyectos!$C$6:$H$44,6,0)</f>
        <v>O&amp;M</v>
      </c>
      <c r="O50" s="8" t="s">
        <v>25</v>
      </c>
      <c r="P50" s="13" t="s">
        <v>566</v>
      </c>
      <c r="Q50" s="35">
        <v>501199103591</v>
      </c>
      <c r="R50" s="14">
        <v>46699</v>
      </c>
      <c r="S50" s="8" t="s">
        <v>255</v>
      </c>
      <c r="T50" s="31"/>
    </row>
    <row r="51" spans="2:20" x14ac:dyDescent="0.25">
      <c r="B51" s="8">
        <v>40</v>
      </c>
      <c r="C51" s="9">
        <v>45818.475288078705</v>
      </c>
      <c r="D51" s="15" t="s">
        <v>460</v>
      </c>
      <c r="E51" s="8" t="s">
        <v>21</v>
      </c>
      <c r="F51" s="8">
        <v>2024</v>
      </c>
      <c r="G51" s="8" t="s">
        <v>595</v>
      </c>
      <c r="H51" s="12" t="s">
        <v>665</v>
      </c>
      <c r="I51" s="8" t="s">
        <v>23</v>
      </c>
      <c r="J51" s="12" t="s">
        <v>35</v>
      </c>
      <c r="K51" s="8" t="s">
        <v>28</v>
      </c>
      <c r="L51" s="8" t="s">
        <v>29</v>
      </c>
      <c r="M51" s="8" t="str">
        <f>VLOOKUP([3]!Vehiculos2022[[#This Row],[Proyecto]],[3]Proyectos!$C$6:$H$44,2,0)</f>
        <v>IC-TG-F04-0015</v>
      </c>
      <c r="N51" s="8" t="str">
        <f>VLOOKUP([3]!Vehiculos2022[[#This Row],[Proyecto]],[3]Proyectos!$C$6:$H$44,6,0)</f>
        <v>Ingenieria</v>
      </c>
      <c r="O51" s="8" t="s">
        <v>30</v>
      </c>
      <c r="P51" s="13" t="s">
        <v>113</v>
      </c>
      <c r="Q51" s="51" t="s">
        <v>248</v>
      </c>
      <c r="R51" s="14">
        <v>45149</v>
      </c>
      <c r="S51" s="8" t="s">
        <v>254</v>
      </c>
      <c r="T51" s="40" t="s">
        <v>734</v>
      </c>
    </row>
    <row r="52" spans="2:20" ht="15" customHeight="1" x14ac:dyDescent="0.25">
      <c r="B52" s="8">
        <v>41</v>
      </c>
      <c r="C52" s="9">
        <v>45818.475288078705</v>
      </c>
      <c r="D52" s="10" t="s">
        <v>461</v>
      </c>
      <c r="E52" s="8" t="s">
        <v>26</v>
      </c>
      <c r="F52" s="8">
        <v>2020</v>
      </c>
      <c r="G52" s="11" t="s">
        <v>357</v>
      </c>
      <c r="H52" s="8" t="s">
        <v>713</v>
      </c>
      <c r="I52" s="8" t="s">
        <v>23</v>
      </c>
      <c r="J52" s="12" t="s">
        <v>319</v>
      </c>
      <c r="K52" s="8" t="s">
        <v>24</v>
      </c>
      <c r="L52" s="8" t="s">
        <v>27</v>
      </c>
      <c r="M52" s="8" t="str">
        <f>VLOOKUP([3]!Vehiculos2022[[#This Row],[Proyecto]],[3]Proyectos!$C$6:$H$44,2,0)</f>
        <v>IC-CL-F03-0007</v>
      </c>
      <c r="N52" s="8" t="str">
        <f>VLOOKUP([3]!Vehiculos2022[[#This Row],[Proyecto]],[3]Proyectos!$C$6:$H$44,6,0)</f>
        <v>O&amp;M</v>
      </c>
      <c r="O52" s="8" t="s">
        <v>25</v>
      </c>
      <c r="P52" s="13" t="s">
        <v>666</v>
      </c>
      <c r="Q52" s="35" t="s">
        <v>667</v>
      </c>
      <c r="R52" s="14">
        <v>47054</v>
      </c>
      <c r="S52" s="8" t="s">
        <v>255</v>
      </c>
      <c r="T52" s="31"/>
    </row>
    <row r="53" spans="2:20" ht="15" customHeight="1" x14ac:dyDescent="0.25">
      <c r="B53" s="8">
        <v>42</v>
      </c>
      <c r="C53" s="9">
        <v>45818.475288078705</v>
      </c>
      <c r="D53" s="15" t="s">
        <v>462</v>
      </c>
      <c r="E53" s="21" t="s">
        <v>21</v>
      </c>
      <c r="F53" s="8">
        <v>2021</v>
      </c>
      <c r="G53" s="11" t="s">
        <v>595</v>
      </c>
      <c r="H53" s="12" t="s">
        <v>58</v>
      </c>
      <c r="I53" s="8" t="s">
        <v>23</v>
      </c>
      <c r="J53" s="12" t="s">
        <v>35</v>
      </c>
      <c r="K53" s="8" t="s">
        <v>28</v>
      </c>
      <c r="L53" s="8" t="s">
        <v>29</v>
      </c>
      <c r="M53" s="8" t="str">
        <f>VLOOKUP([3]!Vehiculos2022[[#This Row],[Proyecto]],[3]Proyectos!$C$6:$H$44,2,0)</f>
        <v>IC-TG-F04-0015</v>
      </c>
      <c r="N53" s="8" t="str">
        <f>VLOOKUP([3]!Vehiculos2022[[#This Row],[Proyecto]],[3]Proyectos!$C$6:$H$44,6,0)</f>
        <v>Ingenieria</v>
      </c>
      <c r="O53" s="8" t="s">
        <v>30</v>
      </c>
      <c r="P53" s="13" t="s">
        <v>759</v>
      </c>
      <c r="Q53" s="35" t="s">
        <v>311</v>
      </c>
      <c r="R53" s="14">
        <v>45901</v>
      </c>
      <c r="S53" s="8" t="s">
        <v>254</v>
      </c>
      <c r="T53" s="40" t="s">
        <v>734</v>
      </c>
    </row>
    <row r="54" spans="2:20" ht="15" customHeight="1" x14ac:dyDescent="0.25">
      <c r="B54" s="8">
        <v>43</v>
      </c>
      <c r="C54" s="9">
        <v>45818.475288078705</v>
      </c>
      <c r="D54" s="33" t="s">
        <v>463</v>
      </c>
      <c r="E54" s="21" t="s">
        <v>21</v>
      </c>
      <c r="F54" s="8">
        <v>2018</v>
      </c>
      <c r="G54" s="11" t="s">
        <v>595</v>
      </c>
      <c r="H54" s="12" t="s">
        <v>312</v>
      </c>
      <c r="I54" s="8" t="s">
        <v>23</v>
      </c>
      <c r="J54" s="12" t="s">
        <v>608</v>
      </c>
      <c r="K54" s="8" t="s">
        <v>231</v>
      </c>
      <c r="L54" s="8" t="s">
        <v>237</v>
      </c>
      <c r="M54" s="8" t="str">
        <f>VLOOKUP([3]!Vehiculos2022[[#This Row],[Proyecto]],[3]Proyectos!$C$6:$H$44,2,0)</f>
        <v>ST-TG-V05-0001</v>
      </c>
      <c r="N54" s="8" t="str">
        <f>VLOOKUP([3]!Vehiculos2022[[#This Row],[Proyecto]],[3]Proyectos!$C$6:$H$44,6,0)</f>
        <v>Operaciones Tecnicas</v>
      </c>
      <c r="O54" s="8" t="s">
        <v>637</v>
      </c>
      <c r="P54" s="13" t="s">
        <v>760</v>
      </c>
      <c r="Q54" s="51" t="s">
        <v>54</v>
      </c>
      <c r="R54" s="14" t="s">
        <v>738</v>
      </c>
      <c r="S54" s="42" t="s">
        <v>255</v>
      </c>
      <c r="T54" s="31"/>
    </row>
    <row r="55" spans="2:20" ht="15" customHeight="1" x14ac:dyDescent="0.25">
      <c r="B55" s="8">
        <v>44</v>
      </c>
      <c r="C55" s="9">
        <v>45818.475288078705</v>
      </c>
      <c r="D55" s="15" t="s">
        <v>464</v>
      </c>
      <c r="E55" s="21" t="s">
        <v>26</v>
      </c>
      <c r="F55" s="8">
        <v>2022</v>
      </c>
      <c r="G55" s="8" t="s">
        <v>357</v>
      </c>
      <c r="H55" s="12" t="s">
        <v>856</v>
      </c>
      <c r="I55" s="8" t="s">
        <v>23</v>
      </c>
      <c r="J55" s="12" t="s">
        <v>319</v>
      </c>
      <c r="K55" s="8" t="s">
        <v>56</v>
      </c>
      <c r="L55" s="8" t="s">
        <v>57</v>
      </c>
      <c r="M55" s="8" t="str">
        <f>VLOOKUP([3]!Vehiculos2022[[#This Row],[Proyecto]],[3]Proyectos!$C$6:$H$44,2,0)</f>
        <v>IC-TG-F09-0019</v>
      </c>
      <c r="N55" s="8" t="str">
        <f>VLOOKUP([3]!Vehiculos2022[[#This Row],[Proyecto]],[3]Proyectos!$C$6:$H$44,6,0)</f>
        <v>RF y Optimizacion</v>
      </c>
      <c r="O55" s="8" t="s">
        <v>242</v>
      </c>
      <c r="P55" s="13" t="s">
        <v>567</v>
      </c>
      <c r="Q55" s="51" t="s">
        <v>568</v>
      </c>
      <c r="R55" s="14">
        <v>45292</v>
      </c>
      <c r="S55" s="8" t="s">
        <v>255</v>
      </c>
      <c r="T55" s="31"/>
    </row>
    <row r="56" spans="2:20" ht="15" customHeight="1" x14ac:dyDescent="0.25">
      <c r="B56" s="8">
        <v>45</v>
      </c>
      <c r="C56" s="9">
        <v>45818.475288078705</v>
      </c>
      <c r="D56" s="33" t="s">
        <v>465</v>
      </c>
      <c r="E56" s="39" t="s">
        <v>351</v>
      </c>
      <c r="F56" s="12">
        <v>2022</v>
      </c>
      <c r="G56" s="11" t="s">
        <v>352</v>
      </c>
      <c r="H56" s="12" t="s">
        <v>355</v>
      </c>
      <c r="I56" s="8" t="s">
        <v>23</v>
      </c>
      <c r="J56" s="12" t="s">
        <v>319</v>
      </c>
      <c r="K56" s="8" t="s">
        <v>855</v>
      </c>
      <c r="L56" s="8" t="s">
        <v>29</v>
      </c>
      <c r="M56" s="8" t="str">
        <f>VLOOKUP([3]!Vehiculos2022[[#This Row],[Proyecto]],[3]Proyectos!$C$6:$H$44,2,0)</f>
        <v>IC-TG-F04-0015</v>
      </c>
      <c r="N56" s="8" t="str">
        <f>VLOOKUP([3]!Vehiculos2022[[#This Row],[Proyecto]],[3]Proyectos!$C$6:$H$44,6,0)</f>
        <v>Ingenieria</v>
      </c>
      <c r="O56" s="8" t="s">
        <v>30</v>
      </c>
      <c r="P56" s="27" t="s">
        <v>594</v>
      </c>
      <c r="Q56" s="51" t="s">
        <v>309</v>
      </c>
      <c r="R56" s="16">
        <v>45581</v>
      </c>
      <c r="S56" s="8" t="s">
        <v>255</v>
      </c>
      <c r="T56" s="45"/>
    </row>
    <row r="57" spans="2:20" ht="15" customHeight="1" x14ac:dyDescent="0.25">
      <c r="B57" s="8">
        <v>46</v>
      </c>
      <c r="C57" s="9">
        <v>45818.475288078705</v>
      </c>
      <c r="D57" s="10" t="s">
        <v>466</v>
      </c>
      <c r="E57" s="21" t="s">
        <v>26</v>
      </c>
      <c r="F57" s="8">
        <v>2020</v>
      </c>
      <c r="G57" s="11" t="s">
        <v>357</v>
      </c>
      <c r="H57" s="32" t="s">
        <v>597</v>
      </c>
      <c r="I57" s="8" t="s">
        <v>23</v>
      </c>
      <c r="J57" s="12" t="s">
        <v>281</v>
      </c>
      <c r="K57" s="8" t="s">
        <v>28</v>
      </c>
      <c r="L57" s="8" t="s">
        <v>44</v>
      </c>
      <c r="M57" s="8" t="str">
        <f>VLOOKUP([3]!Vehiculos2022[[#This Row],[Proyecto]],[3]Proyectos!$C$6:$H$44,2,0)</f>
        <v>IC-SI-F10-0009</v>
      </c>
      <c r="N57" s="8" t="str">
        <f>VLOOKUP([3]!Vehiculos2022[[#This Row],[Proyecto]],[3]Proyectos!$C$6:$H$44,6,0)</f>
        <v>Proyectos</v>
      </c>
      <c r="O57" s="8" t="s">
        <v>45</v>
      </c>
      <c r="P57" s="13" t="s">
        <v>45</v>
      </c>
      <c r="Q57" s="51" t="s">
        <v>363</v>
      </c>
      <c r="R57" s="14">
        <v>47029</v>
      </c>
      <c r="S57" s="8" t="s">
        <v>255</v>
      </c>
      <c r="T57" s="31"/>
    </row>
    <row r="58" spans="2:20" ht="15" customHeight="1" x14ac:dyDescent="0.25">
      <c r="B58" s="8">
        <v>47</v>
      </c>
      <c r="C58" s="9">
        <v>45818.475288078705</v>
      </c>
      <c r="D58" s="15" t="s">
        <v>467</v>
      </c>
      <c r="E58" s="21" t="s">
        <v>21</v>
      </c>
      <c r="F58" s="8">
        <v>2019</v>
      </c>
      <c r="G58" s="11" t="s">
        <v>595</v>
      </c>
      <c r="H58" s="12" t="s">
        <v>290</v>
      </c>
      <c r="I58" s="8" t="s">
        <v>23</v>
      </c>
      <c r="J58" s="12" t="s">
        <v>281</v>
      </c>
      <c r="K58" s="8" t="s">
        <v>33</v>
      </c>
      <c r="L58" s="8" t="s">
        <v>27</v>
      </c>
      <c r="M58" s="8" t="str">
        <f>VLOOKUP([3]!Vehiculos2022[[#This Row],[Proyecto]],[3]Proyectos!$C$6:$H$44,2,0)</f>
        <v>IC-CL-F03-0007</v>
      </c>
      <c r="N58" s="8" t="str">
        <f>VLOOKUP([3]!Vehiculos2022[[#This Row],[Proyecto]],[3]Proyectos!$C$6:$H$44,6,0)</f>
        <v>O&amp;M</v>
      </c>
      <c r="O58" s="8" t="s">
        <v>25</v>
      </c>
      <c r="P58" s="13" t="s">
        <v>695</v>
      </c>
      <c r="Q58" s="35">
        <v>502200300725</v>
      </c>
      <c r="R58" s="14">
        <v>47496</v>
      </c>
      <c r="S58" s="8" t="s">
        <v>255</v>
      </c>
      <c r="T58" s="31"/>
    </row>
    <row r="59" spans="2:20" ht="15" customHeight="1" x14ac:dyDescent="0.25">
      <c r="B59" s="8">
        <v>48</v>
      </c>
      <c r="C59" s="9">
        <v>45818.475288078705</v>
      </c>
      <c r="D59" s="10" t="s">
        <v>468</v>
      </c>
      <c r="E59" s="21" t="s">
        <v>21</v>
      </c>
      <c r="F59" s="8">
        <v>2019</v>
      </c>
      <c r="G59" s="8" t="s">
        <v>595</v>
      </c>
      <c r="H59" s="12" t="s">
        <v>269</v>
      </c>
      <c r="I59" s="8" t="s">
        <v>23</v>
      </c>
      <c r="J59" s="12" t="s">
        <v>281</v>
      </c>
      <c r="K59" s="8" t="s">
        <v>236</v>
      </c>
      <c r="L59" s="8" t="s">
        <v>257</v>
      </c>
      <c r="M59" s="8" t="str">
        <f>VLOOKUP([3]!Vehiculos2022[[#This Row],[Proyecto]],[3]Proyectos!$C$6:$H$44,2,0)</f>
        <v>IC-TG-F13-0016</v>
      </c>
      <c r="N59" s="8" t="str">
        <f>VLOOKUP([3]!Vehiculos2022[[#This Row],[Proyecto]],[3]Proyectos!$C$6:$H$44,6,0)</f>
        <v xml:space="preserve">Mantenimiento Técnico </v>
      </c>
      <c r="O59" s="8" t="s">
        <v>258</v>
      </c>
      <c r="P59" s="13" t="s">
        <v>569</v>
      </c>
      <c r="Q59" s="51" t="s">
        <v>570</v>
      </c>
      <c r="R59" s="14">
        <v>46688</v>
      </c>
      <c r="S59" s="8" t="s">
        <v>255</v>
      </c>
      <c r="T59" s="31"/>
    </row>
    <row r="60" spans="2:20" ht="15" customHeight="1" x14ac:dyDescent="0.25">
      <c r="B60" s="8">
        <v>49</v>
      </c>
      <c r="C60" s="9">
        <v>45818.475288078705</v>
      </c>
      <c r="D60" s="15" t="s">
        <v>469</v>
      </c>
      <c r="E60" s="21" t="s">
        <v>26</v>
      </c>
      <c r="F60" s="8">
        <v>2020</v>
      </c>
      <c r="G60" s="8">
        <v>200</v>
      </c>
      <c r="H60" s="12" t="s">
        <v>609</v>
      </c>
      <c r="I60" s="8" t="s">
        <v>23</v>
      </c>
      <c r="J60" s="12" t="s">
        <v>281</v>
      </c>
      <c r="K60" s="8" t="s">
        <v>236</v>
      </c>
      <c r="L60" s="8" t="s">
        <v>257</v>
      </c>
      <c r="M60" s="8" t="str">
        <f>VLOOKUP([3]!Vehiculos2022[[#This Row],[Proyecto]],[3]Proyectos!$C$6:$H$44,2,0)</f>
        <v>IC-TG-F13-0016</v>
      </c>
      <c r="N60" s="8" t="str">
        <f>VLOOKUP([3]!Vehiculos2022[[#This Row],[Proyecto]],[3]Proyectos!$C$6:$H$44,6,0)</f>
        <v xml:space="preserve">Mantenimiento Técnico </v>
      </c>
      <c r="O60" s="8" t="s">
        <v>258</v>
      </c>
      <c r="P60" s="13" t="s">
        <v>381</v>
      </c>
      <c r="Q60" s="51" t="s">
        <v>382</v>
      </c>
      <c r="R60" s="14">
        <v>46351</v>
      </c>
      <c r="S60" s="42" t="s">
        <v>255</v>
      </c>
      <c r="T60" s="31"/>
    </row>
    <row r="61" spans="2:20" ht="15" customHeight="1" x14ac:dyDescent="0.25">
      <c r="B61" s="8">
        <v>50</v>
      </c>
      <c r="C61" s="9">
        <v>45818.475288078705</v>
      </c>
      <c r="D61" s="15" t="s">
        <v>470</v>
      </c>
      <c r="E61" s="21" t="s">
        <v>26</v>
      </c>
      <c r="F61" s="8">
        <v>2020</v>
      </c>
      <c r="G61" s="11" t="s">
        <v>357</v>
      </c>
      <c r="H61" s="12" t="s">
        <v>543</v>
      </c>
      <c r="I61" s="8" t="s">
        <v>23</v>
      </c>
      <c r="J61" s="12" t="s">
        <v>281</v>
      </c>
      <c r="K61" s="8" t="s">
        <v>24</v>
      </c>
      <c r="L61" s="8" t="s">
        <v>362</v>
      </c>
      <c r="M61" s="8" t="str">
        <f>VLOOKUP([3]!Vehiculos2022[[#This Row],[Proyecto]],[3]Proyectos!$C$6:$H$44,2,0)</f>
        <v>IC-CL-F03-0007</v>
      </c>
      <c r="N61" s="8" t="str">
        <f>VLOOKUP([3]!Vehiculos2022[[#This Row],[Proyecto]],[3]Proyectos!$C$6:$H$44,6,0)</f>
        <v>O&amp;M</v>
      </c>
      <c r="O61" s="8" t="s">
        <v>25</v>
      </c>
      <c r="P61" s="13" t="s">
        <v>705</v>
      </c>
      <c r="Q61" s="35">
        <v>1804199501295</v>
      </c>
      <c r="R61" s="14">
        <v>46510</v>
      </c>
      <c r="S61" s="8" t="s">
        <v>255</v>
      </c>
      <c r="T61" s="31"/>
    </row>
    <row r="62" spans="2:20" ht="15" customHeight="1" x14ac:dyDescent="0.25">
      <c r="B62" s="8">
        <v>51</v>
      </c>
      <c r="C62" s="9">
        <v>45818.475288078705</v>
      </c>
      <c r="D62" s="33" t="s">
        <v>471</v>
      </c>
      <c r="E62" s="39" t="s">
        <v>26</v>
      </c>
      <c r="F62" s="12">
        <v>2021</v>
      </c>
      <c r="G62" s="11" t="s">
        <v>357</v>
      </c>
      <c r="H62" s="12" t="s">
        <v>518</v>
      </c>
      <c r="I62" s="8" t="s">
        <v>23</v>
      </c>
      <c r="J62" s="12" t="s">
        <v>281</v>
      </c>
      <c r="K62" s="12" t="s">
        <v>28</v>
      </c>
      <c r="L62" s="8" t="s">
        <v>385</v>
      </c>
      <c r="M62" s="8" t="str">
        <f>VLOOKUP([3]!Vehiculos2022[[#This Row],[Proyecto]],[3]Proyectos!$C$6:$H$44,2,0)</f>
        <v>ST-TG-V05-0009</v>
      </c>
      <c r="N62" s="8" t="str">
        <f>VLOOKUP([3]!Vehiculos2022[[#This Row],[Proyecto]],[3]Proyectos!$C$6:$H$44,6,0)</f>
        <v>Operaciones Tecnicas</v>
      </c>
      <c r="O62" s="8" t="s">
        <v>527</v>
      </c>
      <c r="P62" s="27" t="s">
        <v>252</v>
      </c>
      <c r="Q62" s="51" t="s">
        <v>240</v>
      </c>
      <c r="R62" s="16"/>
      <c r="S62" s="8" t="s">
        <v>254</v>
      </c>
      <c r="T62" s="40" t="s">
        <v>734</v>
      </c>
    </row>
    <row r="63" spans="2:20" ht="15" customHeight="1" x14ac:dyDescent="0.25">
      <c r="B63" s="8">
        <v>52</v>
      </c>
      <c r="C63" s="9">
        <v>45818.475288078705</v>
      </c>
      <c r="D63" s="15" t="s">
        <v>472</v>
      </c>
      <c r="E63" s="21" t="s">
        <v>26</v>
      </c>
      <c r="F63" s="8">
        <v>2019</v>
      </c>
      <c r="G63" s="8" t="s">
        <v>357</v>
      </c>
      <c r="H63" s="12" t="s">
        <v>291</v>
      </c>
      <c r="I63" s="8" t="s">
        <v>23</v>
      </c>
      <c r="J63" s="12" t="s">
        <v>281</v>
      </c>
      <c r="K63" s="8" t="s">
        <v>785</v>
      </c>
      <c r="L63" s="8" t="s">
        <v>257</v>
      </c>
      <c r="M63" s="8" t="str">
        <f>VLOOKUP([3]!Vehiculos2022[[#This Row],[Proyecto]],[3]Proyectos!$C$6:$H$44,2,0)</f>
        <v>IC-TG-F13-0016</v>
      </c>
      <c r="N63" s="8" t="str">
        <f>VLOOKUP([3]!Vehiculos2022[[#This Row],[Proyecto]],[3]Proyectos!$C$6:$H$44,6,0)</f>
        <v xml:space="preserve">Mantenimiento Técnico </v>
      </c>
      <c r="O63" s="8" t="s">
        <v>258</v>
      </c>
      <c r="P63" s="13" t="s">
        <v>685</v>
      </c>
      <c r="Q63" s="51" t="s">
        <v>686</v>
      </c>
      <c r="R63" s="14">
        <v>47327</v>
      </c>
      <c r="S63" s="8" t="s">
        <v>255</v>
      </c>
      <c r="T63" s="31"/>
    </row>
    <row r="64" spans="2:20" ht="15" customHeight="1" x14ac:dyDescent="0.25">
      <c r="B64" s="8">
        <v>53</v>
      </c>
      <c r="C64" s="9">
        <v>45818.475288078705</v>
      </c>
      <c r="D64" s="15" t="s">
        <v>473</v>
      </c>
      <c r="E64" s="21" t="s">
        <v>26</v>
      </c>
      <c r="F64" s="8">
        <v>2021</v>
      </c>
      <c r="G64" s="11" t="s">
        <v>357</v>
      </c>
      <c r="H64" s="12" t="s">
        <v>610</v>
      </c>
      <c r="I64" s="8" t="s">
        <v>23</v>
      </c>
      <c r="J64" s="12" t="s">
        <v>281</v>
      </c>
      <c r="K64" s="8" t="s">
        <v>236</v>
      </c>
      <c r="L64" s="8" t="s">
        <v>257</v>
      </c>
      <c r="M64" s="8" t="str">
        <f>VLOOKUP([3]!Vehiculos2022[[#This Row],[Proyecto]],[3]Proyectos!$C$6:$H$44,2,0)</f>
        <v>IC-TG-F13-0016</v>
      </c>
      <c r="N64" s="8" t="str">
        <f>VLOOKUP([3]!Vehiculos2022[[#This Row],[Proyecto]],[3]Proyectos!$C$6:$H$44,6,0)</f>
        <v xml:space="preserve">Mantenimiento Técnico </v>
      </c>
      <c r="O64" s="8" t="s">
        <v>258</v>
      </c>
      <c r="P64" s="13" t="s">
        <v>315</v>
      </c>
      <c r="Q64" s="51" t="s">
        <v>316</v>
      </c>
      <c r="R64" s="14">
        <v>45952</v>
      </c>
      <c r="S64" s="8" t="s">
        <v>255</v>
      </c>
      <c r="T64" s="31"/>
    </row>
    <row r="65" spans="2:20" ht="15" customHeight="1" x14ac:dyDescent="0.25">
      <c r="B65" s="8">
        <v>54</v>
      </c>
      <c r="C65" s="9">
        <v>45818.475288078705</v>
      </c>
      <c r="D65" s="15" t="s">
        <v>474</v>
      </c>
      <c r="E65" s="21" t="s">
        <v>761</v>
      </c>
      <c r="F65" s="8">
        <v>2023</v>
      </c>
      <c r="G65" s="11" t="s">
        <v>762</v>
      </c>
      <c r="H65" s="12" t="s">
        <v>763</v>
      </c>
      <c r="I65" s="8" t="s">
        <v>23</v>
      </c>
      <c r="J65" s="12" t="s">
        <v>281</v>
      </c>
      <c r="K65" s="8" t="s">
        <v>802</v>
      </c>
      <c r="L65" s="8" t="s">
        <v>257</v>
      </c>
      <c r="M65" s="8" t="str">
        <f>VLOOKUP([3]!Vehiculos2022[[#This Row],[Proyecto]],[3]Proyectos!$C$6:$H$44,2,0)</f>
        <v>IC-TG-F13-0016</v>
      </c>
      <c r="N65" s="8" t="str">
        <f>VLOOKUP([3]!Vehiculos2022[[#This Row],[Proyecto]],[3]Proyectos!$C$6:$H$44,6,0)</f>
        <v xml:space="preserve">Mantenimiento Técnico </v>
      </c>
      <c r="O65" s="8" t="s">
        <v>258</v>
      </c>
      <c r="P65" s="13" t="s">
        <v>261</v>
      </c>
      <c r="Q65" s="51" t="s">
        <v>262</v>
      </c>
      <c r="R65" s="14">
        <v>45869</v>
      </c>
      <c r="S65" s="8" t="s">
        <v>255</v>
      </c>
      <c r="T65" s="31"/>
    </row>
    <row r="66" spans="2:20" ht="15" customHeight="1" x14ac:dyDescent="0.25">
      <c r="B66" s="8">
        <v>55</v>
      </c>
      <c r="C66" s="9">
        <v>45818.475288078705</v>
      </c>
      <c r="D66" s="15" t="s">
        <v>475</v>
      </c>
      <c r="E66" s="21" t="s">
        <v>21</v>
      </c>
      <c r="F66" s="8">
        <v>2020</v>
      </c>
      <c r="G66" s="11" t="s">
        <v>595</v>
      </c>
      <c r="H66" s="12" t="s">
        <v>314</v>
      </c>
      <c r="I66" s="8" t="s">
        <v>23</v>
      </c>
      <c r="J66" s="12" t="s">
        <v>281</v>
      </c>
      <c r="K66" s="8" t="s">
        <v>272</v>
      </c>
      <c r="L66" s="8" t="s">
        <v>257</v>
      </c>
      <c r="M66" s="8" t="str">
        <f>VLOOKUP([3]!Vehiculos2022[[#This Row],[Proyecto]],[3]Proyectos!$C$6:$H$44,2,0)</f>
        <v>IC-TG-F13-0016</v>
      </c>
      <c r="N66" s="8" t="str">
        <f>VLOOKUP([3]!Vehiculos2022[[#This Row],[Proyecto]],[3]Proyectos!$C$6:$H$44,6,0)</f>
        <v xml:space="preserve">Mantenimiento Técnico </v>
      </c>
      <c r="O66" s="8" t="s">
        <v>258</v>
      </c>
      <c r="P66" s="13" t="s">
        <v>764</v>
      </c>
      <c r="Q66" s="51" t="s">
        <v>765</v>
      </c>
      <c r="R66" s="14">
        <v>45895</v>
      </c>
      <c r="S66" s="8" t="s">
        <v>255</v>
      </c>
      <c r="T66" s="31"/>
    </row>
    <row r="67" spans="2:20" ht="15" customHeight="1" x14ac:dyDescent="0.25">
      <c r="B67" s="8">
        <v>56</v>
      </c>
      <c r="C67" s="9">
        <v>45818.475288078705</v>
      </c>
      <c r="D67" s="33" t="s">
        <v>476</v>
      </c>
      <c r="E67" s="39" t="s">
        <v>26</v>
      </c>
      <c r="F67" s="12">
        <v>2021</v>
      </c>
      <c r="G67" s="11" t="s">
        <v>357</v>
      </c>
      <c r="H67" s="12" t="s">
        <v>292</v>
      </c>
      <c r="I67" s="8" t="s">
        <v>23</v>
      </c>
      <c r="J67" s="12" t="s">
        <v>281</v>
      </c>
      <c r="K67" s="12" t="s">
        <v>24</v>
      </c>
      <c r="L67" s="8" t="s">
        <v>362</v>
      </c>
      <c r="M67" s="8" t="str">
        <f>VLOOKUP([3]!Vehiculos2022[[#This Row],[Proyecto]],[3]Proyectos!$C$6:$H$44,2,0)</f>
        <v>IC-CL-F03-0007</v>
      </c>
      <c r="N67" s="8" t="str">
        <f>VLOOKUP([3]!Vehiculos2022[[#This Row],[Proyecto]],[3]Proyectos!$C$6:$H$44,6,0)</f>
        <v>O&amp;M</v>
      </c>
      <c r="O67" s="8" t="s">
        <v>25</v>
      </c>
      <c r="P67" s="27" t="s">
        <v>645</v>
      </c>
      <c r="Q67" s="35" t="s">
        <v>739</v>
      </c>
      <c r="R67" s="16">
        <v>46102</v>
      </c>
      <c r="S67" s="8" t="s">
        <v>255</v>
      </c>
      <c r="T67" s="45"/>
    </row>
    <row r="68" spans="2:20" ht="15" customHeight="1" x14ac:dyDescent="0.25">
      <c r="B68" s="8">
        <v>57</v>
      </c>
      <c r="C68" s="9">
        <v>45818.475288078705</v>
      </c>
      <c r="D68" s="15" t="s">
        <v>477</v>
      </c>
      <c r="E68" s="21" t="s">
        <v>26</v>
      </c>
      <c r="F68" s="8">
        <v>2022</v>
      </c>
      <c r="G68" s="8" t="s">
        <v>357</v>
      </c>
      <c r="H68" s="12" t="s">
        <v>729</v>
      </c>
      <c r="I68" s="8" t="s">
        <v>23</v>
      </c>
      <c r="J68" s="12" t="s">
        <v>319</v>
      </c>
      <c r="K68" s="8"/>
      <c r="L68" s="8" t="s">
        <v>257</v>
      </c>
      <c r="M68" s="8" t="str">
        <f>VLOOKUP([3]!Vehiculos2022[[#This Row],[Proyecto]],[3]Proyectos!$C$6:$H$44,2,0)</f>
        <v>IC-TG-F13-0016</v>
      </c>
      <c r="N68" s="8" t="str">
        <f>VLOOKUP([3]!Vehiculos2022[[#This Row],[Proyecto]],[3]Proyectos!$C$6:$H$44,6,0)</f>
        <v xml:space="preserve">Mantenimiento Técnico </v>
      </c>
      <c r="O68" s="8" t="s">
        <v>258</v>
      </c>
      <c r="P68" s="13" t="s">
        <v>243</v>
      </c>
      <c r="Q68" s="51"/>
      <c r="R68" s="14"/>
      <c r="S68" s="42"/>
      <c r="T68" s="31"/>
    </row>
    <row r="69" spans="2:20" ht="15" customHeight="1" x14ac:dyDescent="0.25">
      <c r="B69" s="8">
        <v>58</v>
      </c>
      <c r="C69" s="9">
        <v>45818.475288078705</v>
      </c>
      <c r="D69" s="15" t="s">
        <v>478</v>
      </c>
      <c r="E69" s="21" t="s">
        <v>21</v>
      </c>
      <c r="F69" s="8">
        <v>2022</v>
      </c>
      <c r="G69" s="11" t="s">
        <v>595</v>
      </c>
      <c r="H69" s="12" t="s">
        <v>740</v>
      </c>
      <c r="I69" s="8" t="s">
        <v>23</v>
      </c>
      <c r="J69" s="12" t="s">
        <v>281</v>
      </c>
      <c r="K69" s="8" t="s">
        <v>236</v>
      </c>
      <c r="L69" s="8" t="s">
        <v>257</v>
      </c>
      <c r="M69" s="8" t="str">
        <f>VLOOKUP([3]!Vehiculos2022[[#This Row],[Proyecto]],[3]Proyectos!$C$6:$H$44,2,0)</f>
        <v>IC-TG-F13-0016</v>
      </c>
      <c r="N69" s="8" t="str">
        <f>VLOOKUP([3]!Vehiculos2022[[#This Row],[Proyecto]],[3]Proyectos!$C$6:$H$44,6,0)</f>
        <v xml:space="preserve">Mantenimiento Técnico </v>
      </c>
      <c r="O69" s="8" t="s">
        <v>258</v>
      </c>
      <c r="P69" s="13" t="s">
        <v>259</v>
      </c>
      <c r="Q69" s="51" t="s">
        <v>260</v>
      </c>
      <c r="R69" s="14">
        <v>47103</v>
      </c>
      <c r="S69" s="42" t="s">
        <v>255</v>
      </c>
      <c r="T69" s="31"/>
    </row>
    <row r="70" spans="2:20" ht="15" customHeight="1" x14ac:dyDescent="0.25">
      <c r="B70" s="8">
        <v>59</v>
      </c>
      <c r="C70" s="9">
        <v>45818.475288078705</v>
      </c>
      <c r="D70" s="15" t="s">
        <v>479</v>
      </c>
      <c r="E70" s="21" t="s">
        <v>26</v>
      </c>
      <c r="F70" s="8">
        <v>2020</v>
      </c>
      <c r="G70" s="11" t="s">
        <v>357</v>
      </c>
      <c r="H70" s="12" t="s">
        <v>293</v>
      </c>
      <c r="I70" s="8" t="s">
        <v>23</v>
      </c>
      <c r="J70" s="12" t="s">
        <v>281</v>
      </c>
      <c r="K70" s="8" t="s">
        <v>236</v>
      </c>
      <c r="L70" s="8" t="s">
        <v>257</v>
      </c>
      <c r="M70" s="8" t="str">
        <f>VLOOKUP([3]!Vehiculos2022[[#This Row],[Proyecto]],[3]Proyectos!$C$6:$H$44,2,0)</f>
        <v>IC-TG-F13-0016</v>
      </c>
      <c r="N70" s="8" t="str">
        <f>VLOOKUP([3]!Vehiculos2022[[#This Row],[Proyecto]],[3]Proyectos!$C$6:$H$44,6,0)</f>
        <v xml:space="preserve">Mantenimiento Técnico </v>
      </c>
      <c r="O70" s="8" t="s">
        <v>258</v>
      </c>
      <c r="P70" s="13" t="s">
        <v>395</v>
      </c>
      <c r="Q70" s="51" t="s">
        <v>396</v>
      </c>
      <c r="R70" s="14">
        <v>47070</v>
      </c>
      <c r="S70" s="42" t="s">
        <v>255</v>
      </c>
      <c r="T70" s="31"/>
    </row>
    <row r="71" spans="2:20" ht="15" customHeight="1" x14ac:dyDescent="0.25">
      <c r="B71" s="8">
        <v>60</v>
      </c>
      <c r="C71" s="9">
        <v>45818.475288078705</v>
      </c>
      <c r="D71" s="10" t="s">
        <v>480</v>
      </c>
      <c r="E71" s="21" t="s">
        <v>351</v>
      </c>
      <c r="F71" s="8">
        <v>2020</v>
      </c>
      <c r="G71" s="11" t="s">
        <v>352</v>
      </c>
      <c r="H71" s="12" t="s">
        <v>481</v>
      </c>
      <c r="I71" s="8" t="s">
        <v>23</v>
      </c>
      <c r="J71" s="12" t="s">
        <v>281</v>
      </c>
      <c r="K71" s="8" t="s">
        <v>24</v>
      </c>
      <c r="L71" s="8" t="s">
        <v>362</v>
      </c>
      <c r="M71" s="8" t="str">
        <f>VLOOKUP([3]!Vehiculos2022[[#This Row],[Proyecto]],[3]Proyectos!$C$6:$H$44,2,0)</f>
        <v>IC-CL-F03-0007</v>
      </c>
      <c r="N71" s="8" t="str">
        <f>VLOOKUP([3]!Vehiculos2022[[#This Row],[Proyecto]],[3]Proyectos!$C$6:$H$44,6,0)</f>
        <v>O&amp;M</v>
      </c>
      <c r="O71" s="8" t="s">
        <v>25</v>
      </c>
      <c r="P71" s="13" t="s">
        <v>803</v>
      </c>
      <c r="Q71" s="35">
        <v>501199504746</v>
      </c>
      <c r="R71" s="14">
        <v>45929</v>
      </c>
      <c r="S71" s="8" t="s">
        <v>255</v>
      </c>
      <c r="T71" s="31"/>
    </row>
    <row r="72" spans="2:20" ht="15" customHeight="1" x14ac:dyDescent="0.25">
      <c r="B72" s="8">
        <v>61</v>
      </c>
      <c r="C72" s="9">
        <v>45818.475288078705</v>
      </c>
      <c r="D72" s="15" t="s">
        <v>482</v>
      </c>
      <c r="E72" s="21" t="s">
        <v>21</v>
      </c>
      <c r="F72" s="8">
        <v>2020</v>
      </c>
      <c r="G72" s="8" t="s">
        <v>595</v>
      </c>
      <c r="H72" s="8" t="s">
        <v>298</v>
      </c>
      <c r="I72" s="8" t="s">
        <v>23</v>
      </c>
      <c r="J72" s="12" t="s">
        <v>281</v>
      </c>
      <c r="K72" s="8" t="s">
        <v>236</v>
      </c>
      <c r="L72" s="8" t="s">
        <v>257</v>
      </c>
      <c r="M72" s="8" t="str">
        <f>VLOOKUP([3]!Vehiculos2022[[#This Row],[Proyecto]],[3]Proyectos!$C$6:$H$44,2,0)</f>
        <v>IC-TG-F13-0016</v>
      </c>
      <c r="N72" s="8" t="str">
        <f>VLOOKUP([3]!Vehiculos2022[[#This Row],[Proyecto]],[3]Proyectos!$C$6:$H$44,6,0)</f>
        <v xml:space="preserve">Mantenimiento Técnico </v>
      </c>
      <c r="O72" s="8" t="s">
        <v>258</v>
      </c>
      <c r="P72" s="13" t="s">
        <v>263</v>
      </c>
      <c r="Q72" s="51" t="s">
        <v>264</v>
      </c>
      <c r="R72" s="14">
        <v>45580</v>
      </c>
      <c r="S72" s="42" t="s">
        <v>255</v>
      </c>
      <c r="T72" s="31"/>
    </row>
    <row r="73" spans="2:20" ht="15" customHeight="1" x14ac:dyDescent="0.25">
      <c r="B73" s="8">
        <v>62</v>
      </c>
      <c r="C73" s="9">
        <v>45818.475288078705</v>
      </c>
      <c r="D73" s="15" t="s">
        <v>483</v>
      </c>
      <c r="E73" s="21" t="s">
        <v>21</v>
      </c>
      <c r="F73" s="8">
        <v>2020</v>
      </c>
      <c r="G73" s="11" t="s">
        <v>595</v>
      </c>
      <c r="H73" s="12" t="s">
        <v>299</v>
      </c>
      <c r="I73" s="8" t="s">
        <v>23</v>
      </c>
      <c r="J73" s="12" t="s">
        <v>281</v>
      </c>
      <c r="K73" s="8" t="s">
        <v>236</v>
      </c>
      <c r="L73" s="8" t="s">
        <v>257</v>
      </c>
      <c r="M73" s="8" t="str">
        <f>VLOOKUP([3]!Vehiculos2022[[#This Row],[Proyecto]],[3]Proyectos!$C$6:$H$44,2,0)</f>
        <v>IC-TG-F13-0016</v>
      </c>
      <c r="N73" s="8" t="str">
        <f>VLOOKUP([3]!Vehiculos2022[[#This Row],[Proyecto]],[3]Proyectos!$C$6:$H$44,6,0)</f>
        <v xml:space="preserve">Mantenimiento Técnico </v>
      </c>
      <c r="O73" s="8" t="s">
        <v>258</v>
      </c>
      <c r="P73" s="13" t="s">
        <v>696</v>
      </c>
      <c r="Q73" s="51" t="s">
        <v>697</v>
      </c>
      <c r="R73" s="14">
        <v>47121</v>
      </c>
      <c r="S73" s="8" t="s">
        <v>255</v>
      </c>
      <c r="T73" s="31"/>
    </row>
    <row r="74" spans="2:20" ht="15" customHeight="1" x14ac:dyDescent="0.25">
      <c r="B74" s="8">
        <v>63</v>
      </c>
      <c r="C74" s="9">
        <v>45818.475288078705</v>
      </c>
      <c r="D74" s="33" t="s">
        <v>484</v>
      </c>
      <c r="E74" s="39" t="s">
        <v>26</v>
      </c>
      <c r="F74" s="12">
        <v>2020</v>
      </c>
      <c r="G74" s="11" t="s">
        <v>357</v>
      </c>
      <c r="H74" s="12" t="s">
        <v>690</v>
      </c>
      <c r="I74" s="8" t="s">
        <v>23</v>
      </c>
      <c r="J74" s="12" t="s">
        <v>281</v>
      </c>
      <c r="K74" s="12" t="s">
        <v>236</v>
      </c>
      <c r="L74" s="8" t="s">
        <v>237</v>
      </c>
      <c r="M74" s="8" t="str">
        <f>VLOOKUP([3]!Vehiculos2022[[#This Row],[Proyecto]],[3]Proyectos!$C$6:$H$44,2,0)</f>
        <v>ST-TG-V05-0001</v>
      </c>
      <c r="N74" s="8" t="str">
        <f>VLOOKUP([3]!Vehiculos2022[[#This Row],[Proyecto]],[3]Proyectos!$C$6:$H$44,6,0)</f>
        <v>Operaciones Tecnicas</v>
      </c>
      <c r="O74" s="8" t="s">
        <v>637</v>
      </c>
      <c r="P74" s="27" t="s">
        <v>679</v>
      </c>
      <c r="Q74" s="51" t="s">
        <v>640</v>
      </c>
      <c r="R74" s="16">
        <v>45699</v>
      </c>
      <c r="S74" s="8" t="s">
        <v>255</v>
      </c>
      <c r="T74" s="45"/>
    </row>
    <row r="75" spans="2:20" ht="15" customHeight="1" x14ac:dyDescent="0.25">
      <c r="B75" s="8">
        <v>64</v>
      </c>
      <c r="C75" s="9">
        <v>45818.475288078705</v>
      </c>
      <c r="D75" s="15" t="s">
        <v>485</v>
      </c>
      <c r="E75" s="21" t="s">
        <v>26</v>
      </c>
      <c r="F75" s="8">
        <v>2020</v>
      </c>
      <c r="G75" s="8" t="s">
        <v>357</v>
      </c>
      <c r="H75" s="8" t="s">
        <v>294</v>
      </c>
      <c r="I75" s="8" t="s">
        <v>23</v>
      </c>
      <c r="J75" s="12" t="s">
        <v>281</v>
      </c>
      <c r="K75" s="8" t="s">
        <v>588</v>
      </c>
      <c r="L75" s="8" t="s">
        <v>257</v>
      </c>
      <c r="M75" s="8" t="str">
        <f>VLOOKUP([3]!Vehiculos2022[[#This Row],[Proyecto]],[3]Proyectos!$C$6:$H$44,2,0)</f>
        <v>IC-TG-F13-0016</v>
      </c>
      <c r="N75" s="8" t="str">
        <f>VLOOKUP([3]!Vehiculos2022[[#This Row],[Proyecto]],[3]Proyectos!$C$6:$H$44,6,0)</f>
        <v xml:space="preserve">Mantenimiento Técnico </v>
      </c>
      <c r="O75" s="8" t="s">
        <v>258</v>
      </c>
      <c r="P75" s="13" t="s">
        <v>706</v>
      </c>
      <c r="Q75" s="51" t="s">
        <v>686</v>
      </c>
      <c r="R75" s="14">
        <v>46348</v>
      </c>
      <c r="S75" s="8" t="s">
        <v>255</v>
      </c>
      <c r="T75" s="31"/>
    </row>
    <row r="76" spans="2:20" ht="15" customHeight="1" x14ac:dyDescent="0.25">
      <c r="B76" s="8">
        <v>65</v>
      </c>
      <c r="C76" s="9">
        <v>45818.475288078705</v>
      </c>
      <c r="D76" s="33" t="s">
        <v>486</v>
      </c>
      <c r="E76" s="39" t="s">
        <v>761</v>
      </c>
      <c r="F76" s="12">
        <v>2023</v>
      </c>
      <c r="G76" s="11" t="s">
        <v>762</v>
      </c>
      <c r="H76" s="12" t="s">
        <v>766</v>
      </c>
      <c r="I76" s="8" t="s">
        <v>23</v>
      </c>
      <c r="J76" s="12" t="s">
        <v>281</v>
      </c>
      <c r="K76" s="12" t="s">
        <v>272</v>
      </c>
      <c r="L76" s="8" t="s">
        <v>237</v>
      </c>
      <c r="M76" s="8" t="str">
        <f>VLOOKUP([3]!Vehiculos2022[[#This Row],[Proyecto]],[3]Proyectos!$C$6:$H$44,2,0)</f>
        <v>ST-TG-V05-0001</v>
      </c>
      <c r="N76" s="8" t="str">
        <f>VLOOKUP([3]!Vehiculos2022[[#This Row],[Proyecto]],[3]Proyectos!$C$6:$H$44,6,0)</f>
        <v>Operaciones Tecnicas</v>
      </c>
      <c r="O76" s="8" t="s">
        <v>637</v>
      </c>
      <c r="P76" s="27" t="s">
        <v>804</v>
      </c>
      <c r="Q76" s="51" t="s">
        <v>857</v>
      </c>
      <c r="R76" s="16" t="s">
        <v>805</v>
      </c>
      <c r="S76" s="8" t="s">
        <v>255</v>
      </c>
      <c r="T76" s="45"/>
    </row>
    <row r="77" spans="2:20" ht="15" customHeight="1" x14ac:dyDescent="0.25">
      <c r="B77" s="8">
        <v>66</v>
      </c>
      <c r="C77" s="9">
        <v>45818.475288078705</v>
      </c>
      <c r="D77" s="33" t="s">
        <v>487</v>
      </c>
      <c r="E77" s="21" t="s">
        <v>26</v>
      </c>
      <c r="F77" s="8">
        <v>2020</v>
      </c>
      <c r="G77" s="11" t="s">
        <v>357</v>
      </c>
      <c r="H77" s="12" t="s">
        <v>288</v>
      </c>
      <c r="I77" s="8" t="s">
        <v>23</v>
      </c>
      <c r="J77" s="12" t="s">
        <v>281</v>
      </c>
      <c r="K77" s="8" t="s">
        <v>24</v>
      </c>
      <c r="L77" s="8" t="s">
        <v>362</v>
      </c>
      <c r="M77" s="8" t="str">
        <f>VLOOKUP([3]!Vehiculos2022[[#This Row],[Proyecto]],[3]Proyectos!$C$6:$H$44,2,0)</f>
        <v>IC-CL-F03-0007</v>
      </c>
      <c r="N77" s="8" t="str">
        <f>VLOOKUP([3]!Vehiculos2022[[#This Row],[Proyecto]],[3]Proyectos!$C$6:$H$44,6,0)</f>
        <v>O&amp;M</v>
      </c>
      <c r="O77" s="8" t="s">
        <v>25</v>
      </c>
      <c r="P77" s="13" t="s">
        <v>858</v>
      </c>
      <c r="Q77" s="35">
        <v>501197102959</v>
      </c>
      <c r="R77" s="14">
        <v>47134</v>
      </c>
      <c r="S77" s="8" t="s">
        <v>255</v>
      </c>
      <c r="T77" s="31"/>
    </row>
    <row r="78" spans="2:20" ht="15" customHeight="1" x14ac:dyDescent="0.25">
      <c r="B78" s="8">
        <v>67</v>
      </c>
      <c r="C78" s="9">
        <v>45818.475288078705</v>
      </c>
      <c r="D78" s="10" t="s">
        <v>488</v>
      </c>
      <c r="E78" s="21" t="s">
        <v>21</v>
      </c>
      <c r="F78" s="8">
        <v>2020</v>
      </c>
      <c r="G78" s="8" t="s">
        <v>595</v>
      </c>
      <c r="H78" s="32" t="s">
        <v>371</v>
      </c>
      <c r="I78" s="8" t="s">
        <v>23</v>
      </c>
      <c r="J78" s="12" t="s">
        <v>281</v>
      </c>
      <c r="K78" s="8" t="s">
        <v>236</v>
      </c>
      <c r="L78" s="8" t="s">
        <v>257</v>
      </c>
      <c r="M78" s="8" t="str">
        <f>VLOOKUP([3]!Vehiculos2022[[#This Row],[Proyecto]],[3]Proyectos!$C$6:$H$44,2,0)</f>
        <v>IC-TG-F13-0016</v>
      </c>
      <c r="N78" s="8" t="str">
        <f>VLOOKUP([3]!Vehiculos2022[[#This Row],[Proyecto]],[3]Proyectos!$C$6:$H$44,6,0)</f>
        <v xml:space="preserve">Mantenimiento Técnico </v>
      </c>
      <c r="O78" s="8" t="s">
        <v>258</v>
      </c>
      <c r="P78" s="13" t="s">
        <v>698</v>
      </c>
      <c r="Q78" s="51" t="s">
        <v>699</v>
      </c>
      <c r="R78" s="14">
        <v>46641</v>
      </c>
      <c r="S78" s="42" t="s">
        <v>255</v>
      </c>
      <c r="T78" s="31"/>
    </row>
    <row r="79" spans="2:20" ht="15" customHeight="1" x14ac:dyDescent="0.25">
      <c r="B79" s="8">
        <v>68</v>
      </c>
      <c r="C79" s="9">
        <v>45818.475288078705</v>
      </c>
      <c r="D79" s="15" t="s">
        <v>489</v>
      </c>
      <c r="E79" s="21" t="s">
        <v>26</v>
      </c>
      <c r="F79" s="8">
        <v>2020</v>
      </c>
      <c r="G79" s="8" t="s">
        <v>357</v>
      </c>
      <c r="H79" s="32" t="s">
        <v>611</v>
      </c>
      <c r="I79" s="8" t="s">
        <v>23</v>
      </c>
      <c r="J79" s="12" t="s">
        <v>281</v>
      </c>
      <c r="K79" s="8" t="s">
        <v>236</v>
      </c>
      <c r="L79" s="8" t="s">
        <v>257</v>
      </c>
      <c r="M79" s="8" t="str">
        <f>VLOOKUP([3]!Vehiculos2022[[#This Row],[Proyecto]],[3]Proyectos!$C$6:$H$44,2,0)</f>
        <v>IC-TG-F13-0016</v>
      </c>
      <c r="N79" s="8" t="str">
        <f>VLOOKUP([3]!Vehiculos2022[[#This Row],[Proyecto]],[3]Proyectos!$C$6:$H$44,6,0)</f>
        <v xml:space="preserve">Mantenimiento Técnico </v>
      </c>
      <c r="O79" s="8" t="s">
        <v>258</v>
      </c>
      <c r="P79" s="13" t="s">
        <v>550</v>
      </c>
      <c r="Q79" s="51" t="s">
        <v>551</v>
      </c>
      <c r="R79" s="14">
        <v>47143</v>
      </c>
      <c r="S79" s="42" t="s">
        <v>255</v>
      </c>
      <c r="T79" s="31"/>
    </row>
    <row r="80" spans="2:20" ht="15" customHeight="1" x14ac:dyDescent="0.25">
      <c r="B80" s="8">
        <v>69</v>
      </c>
      <c r="C80" s="9">
        <v>45818.475288078705</v>
      </c>
      <c r="D80" s="10" t="s">
        <v>490</v>
      </c>
      <c r="E80" s="21" t="s">
        <v>26</v>
      </c>
      <c r="F80" s="8">
        <v>2019</v>
      </c>
      <c r="G80" s="11" t="s">
        <v>357</v>
      </c>
      <c r="H80" s="8" t="s">
        <v>295</v>
      </c>
      <c r="I80" s="8" t="s">
        <v>23</v>
      </c>
      <c r="J80" s="12" t="s">
        <v>281</v>
      </c>
      <c r="K80" s="8" t="s">
        <v>786</v>
      </c>
      <c r="L80" s="8" t="s">
        <v>257</v>
      </c>
      <c r="M80" s="8" t="str">
        <f>VLOOKUP([3]!Vehiculos2022[[#This Row],[Proyecto]],[3]Proyectos!$C$6:$H$44,2,0)</f>
        <v>IC-TG-F13-0016</v>
      </c>
      <c r="N80" s="8" t="str">
        <f>VLOOKUP([3]!Vehiculos2022[[#This Row],[Proyecto]],[3]Proyectos!$C$6:$H$44,6,0)</f>
        <v xml:space="preserve">Mantenimiento Técnico </v>
      </c>
      <c r="O80" s="8" t="s">
        <v>258</v>
      </c>
      <c r="P80" s="47" t="s">
        <v>265</v>
      </c>
      <c r="Q80" s="51" t="s">
        <v>266</v>
      </c>
      <c r="R80" s="14">
        <v>46069</v>
      </c>
      <c r="S80" s="42" t="s">
        <v>255</v>
      </c>
      <c r="T80" s="31"/>
    </row>
    <row r="81" spans="2:20" ht="15" customHeight="1" x14ac:dyDescent="0.25">
      <c r="B81" s="8">
        <v>70</v>
      </c>
      <c r="C81" s="9">
        <v>45818.475288078705</v>
      </c>
      <c r="D81" s="15" t="s">
        <v>491</v>
      </c>
      <c r="E81" s="21" t="s">
        <v>26</v>
      </c>
      <c r="F81" s="8">
        <v>2019</v>
      </c>
      <c r="G81" s="11" t="s">
        <v>357</v>
      </c>
      <c r="H81" s="38" t="s">
        <v>509</v>
      </c>
      <c r="I81" s="8" t="s">
        <v>23</v>
      </c>
      <c r="J81" s="12" t="s">
        <v>281</v>
      </c>
      <c r="K81" s="8" t="s">
        <v>789</v>
      </c>
      <c r="L81" s="8" t="s">
        <v>29</v>
      </c>
      <c r="M81" s="8" t="str">
        <f>VLOOKUP([3]!Vehiculos2022[[#This Row],[Proyecto]],[3]Proyectos!$C$6:$H$44,2,0)</f>
        <v>IC-TG-F04-0015</v>
      </c>
      <c r="N81" s="8" t="str">
        <f>VLOOKUP([3]!Vehiculos2022[[#This Row],[Proyecto]],[3]Proyectos!$C$6:$H$44,6,0)</f>
        <v>Ingenieria</v>
      </c>
      <c r="O81" s="8" t="s">
        <v>30</v>
      </c>
      <c r="P81" s="13" t="s">
        <v>517</v>
      </c>
      <c r="Q81" s="51" t="s">
        <v>790</v>
      </c>
      <c r="R81" s="14"/>
      <c r="S81" s="42"/>
      <c r="T81" s="31"/>
    </row>
    <row r="82" spans="2:20" ht="15" customHeight="1" x14ac:dyDescent="0.25">
      <c r="B82" s="8">
        <v>71</v>
      </c>
      <c r="C82" s="9">
        <v>45818.475288078705</v>
      </c>
      <c r="D82" s="33" t="s">
        <v>492</v>
      </c>
      <c r="E82" s="39" t="s">
        <v>26</v>
      </c>
      <c r="F82" s="12">
        <v>2019</v>
      </c>
      <c r="G82" s="11" t="s">
        <v>357</v>
      </c>
      <c r="H82" s="12" t="s">
        <v>321</v>
      </c>
      <c r="I82" s="8" t="s">
        <v>23</v>
      </c>
      <c r="J82" s="12" t="s">
        <v>281</v>
      </c>
      <c r="K82" s="12" t="s">
        <v>28</v>
      </c>
      <c r="L82" s="8" t="s">
        <v>237</v>
      </c>
      <c r="M82" s="8" t="str">
        <f>VLOOKUP([3]!Vehiculos2022[[#This Row],[Proyecto]],[3]Proyectos!$C$6:$H$44,2,0)</f>
        <v>ST-TG-V05-0001</v>
      </c>
      <c r="N82" s="8" t="str">
        <f>VLOOKUP([3]!Vehiculos2022[[#This Row],[Proyecto]],[3]Proyectos!$C$6:$H$44,6,0)</f>
        <v>Operaciones Tecnicas</v>
      </c>
      <c r="O82" s="8" t="s">
        <v>637</v>
      </c>
      <c r="P82" s="27" t="s">
        <v>859</v>
      </c>
      <c r="Q82" s="51"/>
      <c r="R82" s="16"/>
      <c r="S82" s="8"/>
      <c r="T82" s="45"/>
    </row>
    <row r="83" spans="2:20" ht="15" customHeight="1" x14ac:dyDescent="0.25">
      <c r="B83" s="8">
        <v>72</v>
      </c>
      <c r="C83" s="9">
        <v>45818.475288078705</v>
      </c>
      <c r="D83" s="15" t="s">
        <v>493</v>
      </c>
      <c r="E83" s="21" t="s">
        <v>21</v>
      </c>
      <c r="F83" s="8">
        <v>2022</v>
      </c>
      <c r="G83" s="8" t="s">
        <v>595</v>
      </c>
      <c r="H83" s="12" t="s">
        <v>284</v>
      </c>
      <c r="I83" s="8" t="s">
        <v>23</v>
      </c>
      <c r="J83" s="12" t="s">
        <v>281</v>
      </c>
      <c r="K83" s="8" t="s">
        <v>28</v>
      </c>
      <c r="L83" s="8" t="s">
        <v>39</v>
      </c>
      <c r="M83" s="8" t="str">
        <f>VLOOKUP([3]!Vehiculos2022[[#This Row],[Proyecto]],[3]Proyectos!$C$6:$H$44,2,0)</f>
        <v>IC-TG-F04-0017</v>
      </c>
      <c r="N83" s="8" t="str">
        <f>VLOOKUP([3]!Vehiculos2022[[#This Row],[Proyecto]],[3]Proyectos!$C$6:$H$44,6,0)</f>
        <v>Ingenieria</v>
      </c>
      <c r="O83" s="8" t="s">
        <v>663</v>
      </c>
      <c r="P83" s="13" t="s">
        <v>680</v>
      </c>
      <c r="Q83" s="51" t="s">
        <v>53</v>
      </c>
      <c r="R83" s="14">
        <v>46434</v>
      </c>
      <c r="S83" s="8" t="s">
        <v>255</v>
      </c>
      <c r="T83" s="31"/>
    </row>
    <row r="84" spans="2:20" ht="15" customHeight="1" x14ac:dyDescent="0.25">
      <c r="B84" s="8">
        <v>73</v>
      </c>
      <c r="C84" s="9">
        <v>45818.475288078705</v>
      </c>
      <c r="D84" s="33" t="s">
        <v>494</v>
      </c>
      <c r="E84" s="39" t="s">
        <v>21</v>
      </c>
      <c r="F84" s="12">
        <v>2022</v>
      </c>
      <c r="G84" s="11" t="s">
        <v>595</v>
      </c>
      <c r="H84" s="12" t="s">
        <v>544</v>
      </c>
      <c r="I84" s="8" t="s">
        <v>23</v>
      </c>
      <c r="J84" s="12" t="s">
        <v>281</v>
      </c>
      <c r="K84" s="12" t="s">
        <v>571</v>
      </c>
      <c r="L84" s="8" t="s">
        <v>237</v>
      </c>
      <c r="M84" s="8" t="str">
        <f>VLOOKUP([3]!Vehiculos2022[[#This Row],[Proyecto]],[3]Proyectos!$C$6:$H$44,2,0)</f>
        <v>ST-TG-V05-0001</v>
      </c>
      <c r="N84" s="8" t="str">
        <f>VLOOKUP([3]!Vehiculos2022[[#This Row],[Proyecto]],[3]Proyectos!$C$6:$H$44,6,0)</f>
        <v>Operaciones Tecnicas</v>
      </c>
      <c r="O84" s="8" t="s">
        <v>637</v>
      </c>
      <c r="P84" s="27" t="s">
        <v>540</v>
      </c>
      <c r="Q84" s="51" t="s">
        <v>541</v>
      </c>
      <c r="R84" s="16">
        <v>46855</v>
      </c>
      <c r="S84" s="8" t="s">
        <v>255</v>
      </c>
      <c r="T84" s="45"/>
    </row>
    <row r="85" spans="2:20" ht="15" customHeight="1" x14ac:dyDescent="0.25">
      <c r="B85" s="8">
        <v>74</v>
      </c>
      <c r="C85" s="9">
        <v>45818.475288078705</v>
      </c>
      <c r="D85" s="33" t="s">
        <v>495</v>
      </c>
      <c r="E85" s="39" t="s">
        <v>21</v>
      </c>
      <c r="F85" s="12">
        <v>2022</v>
      </c>
      <c r="G85" s="11" t="s">
        <v>595</v>
      </c>
      <c r="H85" s="12" t="s">
        <v>285</v>
      </c>
      <c r="I85" s="8" t="s">
        <v>23</v>
      </c>
      <c r="J85" s="12" t="s">
        <v>281</v>
      </c>
      <c r="K85" s="12" t="s">
        <v>28</v>
      </c>
      <c r="L85" s="8" t="s">
        <v>385</v>
      </c>
      <c r="M85" s="8" t="str">
        <f>VLOOKUP([3]!Vehiculos2022[[#This Row],[Proyecto]],[3]Proyectos!$C$6:$H$44,2,0)</f>
        <v>ST-TG-V05-0009</v>
      </c>
      <c r="N85" s="8" t="str">
        <f>VLOOKUP([3]!Vehiculos2022[[#This Row],[Proyecto]],[3]Proyectos!$C$6:$H$44,6,0)</f>
        <v>Operaciones Tecnicas</v>
      </c>
      <c r="O85" s="8" t="s">
        <v>527</v>
      </c>
      <c r="P85" s="27" t="s">
        <v>372</v>
      </c>
      <c r="Q85" s="51" t="s">
        <v>251</v>
      </c>
      <c r="R85" s="16">
        <v>46204</v>
      </c>
      <c r="S85" s="8" t="s">
        <v>255</v>
      </c>
      <c r="T85" s="45"/>
    </row>
    <row r="86" spans="2:20" ht="15" customHeight="1" x14ac:dyDescent="0.25">
      <c r="B86" s="8">
        <v>75</v>
      </c>
      <c r="C86" s="9">
        <v>45818.475288078705</v>
      </c>
      <c r="D86" s="10" t="s">
        <v>496</v>
      </c>
      <c r="E86" s="21" t="s">
        <v>21</v>
      </c>
      <c r="F86" s="8">
        <v>2023</v>
      </c>
      <c r="G86" s="11" t="s">
        <v>595</v>
      </c>
      <c r="H86" s="12" t="s">
        <v>286</v>
      </c>
      <c r="I86" s="8" t="s">
        <v>23</v>
      </c>
      <c r="J86" s="12" t="s">
        <v>281</v>
      </c>
      <c r="K86" s="8" t="s">
        <v>589</v>
      </c>
      <c r="L86" s="8" t="s">
        <v>237</v>
      </c>
      <c r="M86" s="8" t="str">
        <f>VLOOKUP([3]!Vehiculos2022[[#This Row],[Proyecto]],[3]Proyectos!$C$6:$H$44,2,0)</f>
        <v>ST-TG-V05-0001</v>
      </c>
      <c r="N86" s="8" t="str">
        <f>VLOOKUP([3]!Vehiculos2022[[#This Row],[Proyecto]],[3]Proyectos!$C$6:$H$44,6,0)</f>
        <v>Operaciones Tecnicas</v>
      </c>
      <c r="O86" s="8" t="s">
        <v>637</v>
      </c>
      <c r="P86" s="13" t="s">
        <v>416</v>
      </c>
      <c r="Q86" s="51" t="s">
        <v>417</v>
      </c>
      <c r="R86" s="14">
        <v>46813</v>
      </c>
      <c r="S86" s="42" t="s">
        <v>255</v>
      </c>
      <c r="T86" s="31"/>
    </row>
    <row r="87" spans="2:20" ht="15" customHeight="1" x14ac:dyDescent="0.25">
      <c r="B87" s="8">
        <v>76</v>
      </c>
      <c r="C87" s="9">
        <v>45818.475288078705</v>
      </c>
      <c r="D87" s="15" t="s">
        <v>497</v>
      </c>
      <c r="E87" s="21" t="s">
        <v>649</v>
      </c>
      <c r="F87" s="8">
        <v>2024</v>
      </c>
      <c r="G87" s="11" t="s">
        <v>650</v>
      </c>
      <c r="H87" s="12" t="s">
        <v>612</v>
      </c>
      <c r="I87" s="8" t="s">
        <v>23</v>
      </c>
      <c r="J87" s="12" t="s">
        <v>281</v>
      </c>
      <c r="K87" s="8" t="s">
        <v>24</v>
      </c>
      <c r="L87" s="8" t="s">
        <v>27</v>
      </c>
      <c r="M87" s="8" t="str">
        <f>VLOOKUP([3]!Vehiculos2022[[#This Row],[Proyecto]],[3]Proyectos!$C$6:$H$44,2,0)</f>
        <v>IC-CL-F03-0007</v>
      </c>
      <c r="N87" s="8" t="str">
        <f>VLOOKUP([3]!Vehiculos2022[[#This Row],[Proyecto]],[3]Proyectos!$C$6:$H$44,6,0)</f>
        <v>O&amp;M</v>
      </c>
      <c r="O87" s="8" t="s">
        <v>25</v>
      </c>
      <c r="P87" s="13" t="s">
        <v>860</v>
      </c>
      <c r="Q87" s="35">
        <v>501197504894</v>
      </c>
      <c r="R87" s="14">
        <v>46365</v>
      </c>
      <c r="S87" s="42" t="s">
        <v>255</v>
      </c>
      <c r="T87" s="31"/>
    </row>
    <row r="88" spans="2:20" ht="15" customHeight="1" x14ac:dyDescent="0.25">
      <c r="B88" s="8">
        <v>77</v>
      </c>
      <c r="C88" s="9">
        <v>45818.475288078705</v>
      </c>
      <c r="D88" s="15" t="s">
        <v>498</v>
      </c>
      <c r="E88" s="21" t="s">
        <v>649</v>
      </c>
      <c r="F88" s="8">
        <v>2024</v>
      </c>
      <c r="G88" s="11" t="s">
        <v>650</v>
      </c>
      <c r="H88" s="12" t="s">
        <v>368</v>
      </c>
      <c r="I88" s="8" t="s">
        <v>23</v>
      </c>
      <c r="J88" s="12" t="s">
        <v>281</v>
      </c>
      <c r="K88" s="8" t="s">
        <v>236</v>
      </c>
      <c r="L88" s="8" t="s">
        <v>41</v>
      </c>
      <c r="M88" s="8" t="str">
        <f>VLOOKUP([3]!Vehiculos2022[[#This Row],[Proyecto]],[3]Proyectos!$C$6:$H$44,2,0)</f>
        <v>ST-TG-V05-0005</v>
      </c>
      <c r="N88" s="8" t="str">
        <f>VLOOKUP([3]!Vehiculos2022[[#This Row],[Proyecto]],[3]Proyectos!$C$6:$H$44,6,0)</f>
        <v>Operaciones Tecnicas</v>
      </c>
      <c r="O88" s="8" t="s">
        <v>249</v>
      </c>
      <c r="P88" s="13" t="s">
        <v>249</v>
      </c>
      <c r="Q88" s="51" t="s">
        <v>313</v>
      </c>
      <c r="R88" s="14">
        <v>46765</v>
      </c>
      <c r="S88" s="42" t="s">
        <v>255</v>
      </c>
      <c r="T88" s="31"/>
    </row>
    <row r="89" spans="2:20" ht="15" customHeight="1" x14ac:dyDescent="0.25">
      <c r="B89" s="8">
        <v>78</v>
      </c>
      <c r="C89" s="9">
        <v>45818.475288078705</v>
      </c>
      <c r="D89" s="15" t="s">
        <v>499</v>
      </c>
      <c r="E89" s="21" t="s">
        <v>649</v>
      </c>
      <c r="F89" s="8">
        <v>2024</v>
      </c>
      <c r="G89" s="11" t="s">
        <v>650</v>
      </c>
      <c r="H89" s="12" t="s">
        <v>397</v>
      </c>
      <c r="I89" s="8" t="s">
        <v>23</v>
      </c>
      <c r="J89" s="12" t="s">
        <v>281</v>
      </c>
      <c r="K89" s="8" t="s">
        <v>235</v>
      </c>
      <c r="L89" s="8" t="s">
        <v>38</v>
      </c>
      <c r="M89" s="8" t="str">
        <f>VLOOKUP([3]!Vehiculos2022[[#This Row],[Proyecto]],[3]Proyectos!$C$6:$H$44,2,0)</f>
        <v>IC-TG-F10-0018</v>
      </c>
      <c r="N89" s="8" t="str">
        <f>VLOOKUP([3]!Vehiculos2022[[#This Row],[Proyecto]],[3]Proyectos!$C$6:$H$44,6,0)</f>
        <v>Proyectos</v>
      </c>
      <c r="O89" s="8" t="s">
        <v>233</v>
      </c>
      <c r="P89" s="13" t="s">
        <v>573</v>
      </c>
      <c r="Q89" s="51" t="s">
        <v>218</v>
      </c>
      <c r="R89" s="14">
        <v>44998</v>
      </c>
      <c r="S89" s="42" t="s">
        <v>255</v>
      </c>
      <c r="T89" s="31"/>
    </row>
    <row r="90" spans="2:20" ht="15" customHeight="1" x14ac:dyDescent="0.25">
      <c r="B90" s="8">
        <v>79</v>
      </c>
      <c r="C90" s="9">
        <v>45818.475288078705</v>
      </c>
      <c r="D90" s="10" t="s">
        <v>500</v>
      </c>
      <c r="E90" s="21" t="s">
        <v>649</v>
      </c>
      <c r="F90" s="8">
        <v>2024</v>
      </c>
      <c r="G90" s="11" t="s">
        <v>650</v>
      </c>
      <c r="H90" s="12" t="s">
        <v>411</v>
      </c>
      <c r="I90" s="8" t="s">
        <v>23</v>
      </c>
      <c r="J90" s="12" t="s">
        <v>281</v>
      </c>
      <c r="K90" s="8" t="s">
        <v>236</v>
      </c>
      <c r="L90" s="8" t="s">
        <v>257</v>
      </c>
      <c r="M90" s="8" t="str">
        <f>VLOOKUP([3]!Vehiculos2022[[#This Row],[Proyecto]],[3]Proyectos!$C$6:$H$44,2,0)</f>
        <v>IC-TG-F13-0016</v>
      </c>
      <c r="N90" s="8" t="str">
        <f>VLOOKUP([3]!Vehiculos2022[[#This Row],[Proyecto]],[3]Proyectos!$C$6:$H$44,6,0)</f>
        <v xml:space="preserve">Mantenimiento Técnico </v>
      </c>
      <c r="O90" s="8" t="s">
        <v>258</v>
      </c>
      <c r="P90" s="13" t="s">
        <v>412</v>
      </c>
      <c r="Q90" s="51" t="s">
        <v>413</v>
      </c>
      <c r="R90" s="14">
        <v>46641</v>
      </c>
      <c r="S90" s="42" t="s">
        <v>255</v>
      </c>
      <c r="T90" s="31"/>
    </row>
    <row r="91" spans="2:20" ht="15" customHeight="1" x14ac:dyDescent="0.25">
      <c r="B91" s="8">
        <v>80</v>
      </c>
      <c r="C91" s="9">
        <v>45818.475288078705</v>
      </c>
      <c r="D91" s="15" t="s">
        <v>501</v>
      </c>
      <c r="E91" s="21" t="s">
        <v>649</v>
      </c>
      <c r="F91" s="8">
        <v>2024</v>
      </c>
      <c r="G91" s="8" t="s">
        <v>650</v>
      </c>
      <c r="H91" s="12" t="s">
        <v>613</v>
      </c>
      <c r="I91" s="8" t="s">
        <v>23</v>
      </c>
      <c r="J91" s="12" t="s">
        <v>281</v>
      </c>
      <c r="K91" s="8" t="s">
        <v>28</v>
      </c>
      <c r="L91" s="8" t="s">
        <v>394</v>
      </c>
      <c r="M91" s="8" t="str">
        <f>VLOOKUP([3]!Vehiculos2022[[#This Row],[Proyecto]],[3]Proyectos!$C$6:$H$44,2,0)</f>
        <v>COI-COI-F02-0003</v>
      </c>
      <c r="N91" s="8" t="str">
        <f>VLOOKUP([3]!Vehiculos2022[[#This Row],[Proyecto]],[3]Proyectos!$C$6:$H$44,6,0)</f>
        <v>-</v>
      </c>
      <c r="O91" s="8" t="s">
        <v>414</v>
      </c>
      <c r="P91" s="13" t="s">
        <v>415</v>
      </c>
      <c r="Q91" s="51"/>
      <c r="R91" s="14"/>
      <c r="S91" s="8" t="s">
        <v>255</v>
      </c>
      <c r="T91" s="31"/>
    </row>
    <row r="92" spans="2:20" ht="15" customHeight="1" x14ac:dyDescent="0.25">
      <c r="B92" s="8">
        <v>81</v>
      </c>
      <c r="C92" s="9">
        <v>45818.475288078705</v>
      </c>
      <c r="D92" s="15" t="s">
        <v>502</v>
      </c>
      <c r="E92" s="21" t="s">
        <v>649</v>
      </c>
      <c r="F92" s="8">
        <v>2024</v>
      </c>
      <c r="G92" s="8" t="s">
        <v>650</v>
      </c>
      <c r="H92" s="12" t="s">
        <v>614</v>
      </c>
      <c r="I92" s="8" t="s">
        <v>23</v>
      </c>
      <c r="J92" s="12" t="s">
        <v>281</v>
      </c>
      <c r="K92" s="8" t="s">
        <v>235</v>
      </c>
      <c r="L92" s="8" t="s">
        <v>38</v>
      </c>
      <c r="M92" s="8" t="str">
        <f>VLOOKUP([3]!Vehiculos2022[[#This Row],[Proyecto]],[3]Proyectos!$C$6:$H$44,2,0)</f>
        <v>IC-TG-F10-0018</v>
      </c>
      <c r="N92" s="8" t="str">
        <f>VLOOKUP([3]!Vehiculos2022[[#This Row],[Proyecto]],[3]Proyectos!$C$6:$H$44,6,0)</f>
        <v>Proyectos</v>
      </c>
      <c r="O92" s="8" t="s">
        <v>233</v>
      </c>
      <c r="P92" s="13" t="s">
        <v>791</v>
      </c>
      <c r="Q92" s="51"/>
      <c r="R92" s="14"/>
      <c r="S92" s="42" t="s">
        <v>255</v>
      </c>
      <c r="T92" s="31"/>
    </row>
    <row r="93" spans="2:20" ht="15" customHeight="1" x14ac:dyDescent="0.25">
      <c r="B93" s="8">
        <v>82</v>
      </c>
      <c r="C93" s="9">
        <v>45818.475288078705</v>
      </c>
      <c r="D93" s="10" t="s">
        <v>503</v>
      </c>
      <c r="E93" s="21" t="s">
        <v>649</v>
      </c>
      <c r="F93" s="8">
        <v>2024</v>
      </c>
      <c r="G93" s="11" t="s">
        <v>650</v>
      </c>
      <c r="H93" s="32" t="s">
        <v>615</v>
      </c>
      <c r="I93" s="8" t="s">
        <v>23</v>
      </c>
      <c r="J93" s="17" t="s">
        <v>281</v>
      </c>
      <c r="K93" s="8" t="s">
        <v>235</v>
      </c>
      <c r="L93" s="8" t="s">
        <v>407</v>
      </c>
      <c r="M93" s="8" t="str">
        <f>VLOOKUP([3]!Vehiculos2022[[#This Row],[Proyecto]],[3]Proyectos!$C$6:$H$44,2,0)</f>
        <v>ST-TG-F10-0003</v>
      </c>
      <c r="N93" s="8" t="str">
        <f>VLOOKUP([3]!Vehiculos2022[[#This Row],[Proyecto]],[3]Proyectos!$C$6:$H$44,6,0)</f>
        <v>Proyectos</v>
      </c>
      <c r="O93" s="8" t="s">
        <v>233</v>
      </c>
      <c r="P93" s="13" t="s">
        <v>572</v>
      </c>
      <c r="Q93" s="51" t="s">
        <v>375</v>
      </c>
      <c r="R93" s="14">
        <v>47068</v>
      </c>
      <c r="S93" s="42" t="s">
        <v>255</v>
      </c>
      <c r="T93" s="31"/>
    </row>
    <row r="94" spans="2:20" ht="15" customHeight="1" x14ac:dyDescent="0.25">
      <c r="B94" s="8">
        <v>83</v>
      </c>
      <c r="C94" s="9">
        <v>45818.475288078705</v>
      </c>
      <c r="D94" s="15" t="s">
        <v>504</v>
      </c>
      <c r="E94" s="21" t="s">
        <v>649</v>
      </c>
      <c r="F94" s="8">
        <v>2024</v>
      </c>
      <c r="G94" s="11" t="s">
        <v>650</v>
      </c>
      <c r="H94" s="12" t="s">
        <v>616</v>
      </c>
      <c r="I94" s="8" t="s">
        <v>23</v>
      </c>
      <c r="J94" s="12" t="s">
        <v>281</v>
      </c>
      <c r="K94" s="8" t="s">
        <v>235</v>
      </c>
      <c r="L94" s="8" t="s">
        <v>38</v>
      </c>
      <c r="M94" s="8" t="str">
        <f>VLOOKUP([3]!Vehiculos2022[[#This Row],[Proyecto]],[3]Proyectos!$C$6:$H$44,2,0)</f>
        <v>IC-TG-F10-0018</v>
      </c>
      <c r="N94" s="8" t="str">
        <f>VLOOKUP([3]!Vehiculos2022[[#This Row],[Proyecto]],[3]Proyectos!$C$6:$H$44,6,0)</f>
        <v>Proyectos</v>
      </c>
      <c r="O94" s="8" t="s">
        <v>233</v>
      </c>
      <c r="P94" s="13" t="s">
        <v>707</v>
      </c>
      <c r="Q94" s="51" t="s">
        <v>708</v>
      </c>
      <c r="R94" s="14">
        <v>45933</v>
      </c>
      <c r="S94" s="42" t="s">
        <v>255</v>
      </c>
      <c r="T94" s="31"/>
    </row>
    <row r="95" spans="2:20" ht="15" customHeight="1" x14ac:dyDescent="0.25">
      <c r="B95" s="8">
        <v>84</v>
      </c>
      <c r="C95" s="9">
        <v>45818.475288078705</v>
      </c>
      <c r="D95" s="15" t="s">
        <v>505</v>
      </c>
      <c r="E95" s="21" t="s">
        <v>649</v>
      </c>
      <c r="F95" s="12">
        <v>2024</v>
      </c>
      <c r="G95" s="11" t="s">
        <v>650</v>
      </c>
      <c r="H95" s="12" t="s">
        <v>617</v>
      </c>
      <c r="I95" s="12" t="s">
        <v>23</v>
      </c>
      <c r="J95" s="12" t="s">
        <v>281</v>
      </c>
      <c r="K95" s="8" t="s">
        <v>235</v>
      </c>
      <c r="L95" s="12" t="s">
        <v>407</v>
      </c>
      <c r="M95" s="8" t="str">
        <f>VLOOKUP([3]!Vehiculos2022[[#This Row],[Proyecto]],[3]Proyectos!$C$6:$H$44,2,0)</f>
        <v>ST-TG-F10-0003</v>
      </c>
      <c r="N95" s="8" t="str">
        <f>VLOOKUP([3]!Vehiculos2022[[#This Row],[Proyecto]],[3]Proyectos!$C$6:$H$44,6,0)</f>
        <v>Proyectos</v>
      </c>
      <c r="O95" s="8" t="s">
        <v>233</v>
      </c>
      <c r="P95" s="27" t="s">
        <v>574</v>
      </c>
      <c r="Q95" s="52" t="s">
        <v>220</v>
      </c>
      <c r="R95" s="16">
        <v>45256</v>
      </c>
      <c r="S95" s="42" t="s">
        <v>255</v>
      </c>
      <c r="T95" s="45"/>
    </row>
    <row r="96" spans="2:20" ht="15" customHeight="1" x14ac:dyDescent="0.25">
      <c r="B96" s="8">
        <v>85</v>
      </c>
      <c r="C96" s="9">
        <v>45818.475288078705</v>
      </c>
      <c r="D96" s="15" t="s">
        <v>318</v>
      </c>
      <c r="E96" s="21" t="s">
        <v>26</v>
      </c>
      <c r="F96" s="8"/>
      <c r="G96" s="8" t="s">
        <v>357</v>
      </c>
      <c r="H96" s="12" t="s">
        <v>618</v>
      </c>
      <c r="I96" s="8" t="s">
        <v>23</v>
      </c>
      <c r="J96" s="12" t="s">
        <v>319</v>
      </c>
      <c r="K96" s="8" t="s">
        <v>28</v>
      </c>
      <c r="L96" s="8" t="s">
        <v>37</v>
      </c>
      <c r="M96" s="8" t="str">
        <f>VLOOKUP([3]!Vehiculos2022[[#This Row],[Proyecto]],[3]Proyectos!$C$6:$H$44,2,0)</f>
        <v>IC-TG-F04-0015</v>
      </c>
      <c r="N96" s="8" t="str">
        <f>VLOOKUP([3]!Vehiculos2022[[#This Row],[Proyecto]],[3]Proyectos!$C$6:$H$44,6,0)</f>
        <v>Ingenieria</v>
      </c>
      <c r="O96" s="8" t="s">
        <v>270</v>
      </c>
      <c r="P96" s="13" t="s">
        <v>418</v>
      </c>
      <c r="Q96" s="51" t="s">
        <v>49</v>
      </c>
      <c r="R96" s="14">
        <v>45047</v>
      </c>
      <c r="S96" s="8" t="s">
        <v>255</v>
      </c>
      <c r="T96" s="31"/>
    </row>
    <row r="97" spans="2:20" ht="15" customHeight="1" x14ac:dyDescent="0.25">
      <c r="B97" s="8">
        <v>86</v>
      </c>
      <c r="C97" s="9">
        <v>45818.475288078705</v>
      </c>
      <c r="D97" s="33" t="s">
        <v>324</v>
      </c>
      <c r="E97" s="39" t="s">
        <v>26</v>
      </c>
      <c r="F97" s="12">
        <v>2022</v>
      </c>
      <c r="G97" s="11" t="s">
        <v>357</v>
      </c>
      <c r="H97" s="12" t="s">
        <v>700</v>
      </c>
      <c r="I97" s="8" t="s">
        <v>23</v>
      </c>
      <c r="J97" s="12" t="s">
        <v>319</v>
      </c>
      <c r="K97" s="12" t="s">
        <v>232</v>
      </c>
      <c r="L97" s="8" t="s">
        <v>358</v>
      </c>
      <c r="M97" s="8" t="str">
        <f>VLOOKUP([3]!Vehiculos2022[[#This Row],[Proyecto]],[3]Proyectos!$C$6:$H$44,2,0)</f>
        <v>IC-CB-F04-0010</v>
      </c>
      <c r="N97" s="8" t="str">
        <f>VLOOKUP([3]!Vehiculos2022[[#This Row],[Proyecto]],[3]Proyectos!$C$6:$H$44,6,0)</f>
        <v>Ingenieria</v>
      </c>
      <c r="O97" s="8" t="s">
        <v>30</v>
      </c>
      <c r="P97" s="27" t="s">
        <v>806</v>
      </c>
      <c r="Q97" s="51" t="s">
        <v>343</v>
      </c>
      <c r="R97" s="16">
        <v>45960</v>
      </c>
      <c r="S97" s="42" t="s">
        <v>255</v>
      </c>
      <c r="T97" s="31"/>
    </row>
    <row r="98" spans="2:20" ht="15" customHeight="1" x14ac:dyDescent="0.25">
      <c r="B98" s="8">
        <v>87</v>
      </c>
      <c r="C98" s="9">
        <v>45818.475288078705</v>
      </c>
      <c r="D98" s="15" t="s">
        <v>325</v>
      </c>
      <c r="E98" s="21" t="s">
        <v>21</v>
      </c>
      <c r="F98" s="8"/>
      <c r="G98" s="11" t="s">
        <v>595</v>
      </c>
      <c r="H98" s="12" t="s">
        <v>619</v>
      </c>
      <c r="I98" s="8" t="s">
        <v>23</v>
      </c>
      <c r="J98" s="12" t="s">
        <v>319</v>
      </c>
      <c r="K98" s="8" t="s">
        <v>632</v>
      </c>
      <c r="L98" s="8" t="s">
        <v>29</v>
      </c>
      <c r="M98" s="8" t="str">
        <f>VLOOKUP([3]!Vehiculos2022[[#This Row],[Proyecto]],[3]Proyectos!$C$6:$H$44,2,0)</f>
        <v>IC-TG-F04-0015</v>
      </c>
      <c r="N98" s="8" t="str">
        <f>VLOOKUP([3]!Vehiculos2022[[#This Row],[Proyecto]],[3]Proyectos!$C$6:$H$44,6,0)</f>
        <v>Ingenieria</v>
      </c>
      <c r="O98" s="8" t="s">
        <v>30</v>
      </c>
      <c r="P98" s="13" t="s">
        <v>792</v>
      </c>
      <c r="Q98" s="51" t="s">
        <v>320</v>
      </c>
      <c r="R98" s="14"/>
      <c r="S98" s="42"/>
      <c r="T98" s="31"/>
    </row>
    <row r="99" spans="2:20" ht="15" customHeight="1" x14ac:dyDescent="0.25">
      <c r="B99" s="8">
        <v>88</v>
      </c>
      <c r="C99" s="9">
        <v>45818.475288078705</v>
      </c>
      <c r="D99" s="33" t="s">
        <v>326</v>
      </c>
      <c r="E99" s="39" t="s">
        <v>26</v>
      </c>
      <c r="F99" s="12">
        <v>2022</v>
      </c>
      <c r="G99" s="11" t="s">
        <v>357</v>
      </c>
      <c r="H99" s="12" t="s">
        <v>654</v>
      </c>
      <c r="I99" s="8" t="s">
        <v>23</v>
      </c>
      <c r="J99" s="12" t="s">
        <v>319</v>
      </c>
      <c r="K99" s="12" t="s">
        <v>28</v>
      </c>
      <c r="L99" s="8" t="s">
        <v>358</v>
      </c>
      <c r="M99" s="8" t="str">
        <f>VLOOKUP([3]!Vehiculos2022[[#This Row],[Proyecto]],[3]Proyectos!$C$6:$H$44,2,0)</f>
        <v>IC-CB-F04-0010</v>
      </c>
      <c r="N99" s="8" t="str">
        <f>VLOOKUP([3]!Vehiculos2022[[#This Row],[Proyecto]],[3]Proyectos!$C$6:$H$44,6,0)</f>
        <v>Ingenieria</v>
      </c>
      <c r="O99" s="8" t="s">
        <v>30</v>
      </c>
      <c r="P99" s="27" t="s">
        <v>620</v>
      </c>
      <c r="Q99" s="51" t="s">
        <v>46</v>
      </c>
      <c r="R99" s="16">
        <v>46564</v>
      </c>
      <c r="S99" s="42" t="s">
        <v>255</v>
      </c>
      <c r="T99" s="45"/>
    </row>
    <row r="100" spans="2:20" ht="15" customHeight="1" x14ac:dyDescent="0.25">
      <c r="B100" s="8">
        <v>89</v>
      </c>
      <c r="C100" s="9">
        <v>45818.475288078705</v>
      </c>
      <c r="D100" s="15" t="s">
        <v>327</v>
      </c>
      <c r="E100" s="21" t="s">
        <v>26</v>
      </c>
      <c r="F100" s="8">
        <v>2022</v>
      </c>
      <c r="G100" s="11" t="s">
        <v>357</v>
      </c>
      <c r="H100" s="8" t="s">
        <v>366</v>
      </c>
      <c r="I100" s="8" t="s">
        <v>23</v>
      </c>
      <c r="J100" s="12" t="s">
        <v>319</v>
      </c>
      <c r="K100" s="8" t="s">
        <v>28</v>
      </c>
      <c r="L100" s="8" t="s">
        <v>29</v>
      </c>
      <c r="M100" s="8" t="str">
        <f>VLOOKUP([3]!Vehiculos2022[[#This Row],[Proyecto]],[3]Proyectos!$C$6:$H$44,2,0)</f>
        <v>IC-TG-F04-0015</v>
      </c>
      <c r="N100" s="8" t="str">
        <f>VLOOKUP([3]!Vehiculos2022[[#This Row],[Proyecto]],[3]Proyectos!$C$6:$H$44,6,0)</f>
        <v>Ingenieria</v>
      </c>
      <c r="O100" s="8" t="s">
        <v>30</v>
      </c>
      <c r="P100" s="13" t="s">
        <v>273</v>
      </c>
      <c r="Q100" s="35" t="s">
        <v>274</v>
      </c>
      <c r="R100" s="14">
        <v>46306</v>
      </c>
      <c r="S100" s="42" t="s">
        <v>255</v>
      </c>
      <c r="T100" s="31"/>
    </row>
    <row r="101" spans="2:20" ht="15" customHeight="1" x14ac:dyDescent="0.25">
      <c r="B101" s="8">
        <v>90</v>
      </c>
      <c r="C101" s="9">
        <v>45818.475288078705</v>
      </c>
      <c r="D101" s="33" t="s">
        <v>328</v>
      </c>
      <c r="E101" s="39" t="s">
        <v>21</v>
      </c>
      <c r="F101" s="12">
        <v>2023</v>
      </c>
      <c r="G101" s="11" t="s">
        <v>595</v>
      </c>
      <c r="H101" s="12" t="s">
        <v>329</v>
      </c>
      <c r="I101" s="8" t="s">
        <v>23</v>
      </c>
      <c r="J101" s="12" t="s">
        <v>319</v>
      </c>
      <c r="K101" s="12" t="s">
        <v>43</v>
      </c>
      <c r="L101" s="8" t="s">
        <v>358</v>
      </c>
      <c r="M101" s="8" t="str">
        <f>VLOOKUP([3]!Vehiculos2022[[#This Row],[Proyecto]],[3]Proyectos!$C$6:$H$44,2,0)</f>
        <v>IC-CB-F04-0010</v>
      </c>
      <c r="N101" s="8" t="str">
        <f>VLOOKUP([3]!Vehiculos2022[[#This Row],[Proyecto]],[3]Proyectos!$C$6:$H$44,6,0)</f>
        <v>Ingenieria</v>
      </c>
      <c r="O101" s="8" t="s">
        <v>30</v>
      </c>
      <c r="P101" s="27" t="s">
        <v>807</v>
      </c>
      <c r="Q101" s="51"/>
      <c r="R101" s="16"/>
      <c r="S101" s="42"/>
      <c r="T101" s="45"/>
    </row>
    <row r="102" spans="2:20" ht="15" customHeight="1" x14ac:dyDescent="0.25">
      <c r="B102" s="8">
        <v>91</v>
      </c>
      <c r="C102" s="9">
        <v>45818.475288078705</v>
      </c>
      <c r="D102" s="15" t="s">
        <v>330</v>
      </c>
      <c r="E102" s="21" t="s">
        <v>21</v>
      </c>
      <c r="F102" s="8">
        <v>2022</v>
      </c>
      <c r="G102" s="8" t="s">
        <v>595</v>
      </c>
      <c r="H102" s="8" t="s">
        <v>331</v>
      </c>
      <c r="I102" s="8" t="s">
        <v>23</v>
      </c>
      <c r="J102" s="12" t="s">
        <v>319</v>
      </c>
      <c r="K102" s="8" t="s">
        <v>47</v>
      </c>
      <c r="L102" s="8" t="s">
        <v>358</v>
      </c>
      <c r="M102" s="8" t="str">
        <f>VLOOKUP([3]!Vehiculos2022[[#This Row],[Proyecto]],[3]Proyectos!$C$6:$H$44,2,0)</f>
        <v>IC-CB-F04-0010</v>
      </c>
      <c r="N102" s="8" t="str">
        <f>VLOOKUP([3]!Vehiculos2022[[#This Row],[Proyecto]],[3]Proyectos!$C$6:$H$44,6,0)</f>
        <v>Ingenieria</v>
      </c>
      <c r="O102" s="8" t="s">
        <v>30</v>
      </c>
      <c r="P102" s="13" t="s">
        <v>523</v>
      </c>
      <c r="Q102" s="51" t="s">
        <v>344</v>
      </c>
      <c r="R102" s="14">
        <v>45590</v>
      </c>
      <c r="S102" s="42" t="s">
        <v>255</v>
      </c>
      <c r="T102" s="31"/>
    </row>
    <row r="103" spans="2:20" ht="15" customHeight="1" x14ac:dyDescent="0.25">
      <c r="B103" s="8">
        <v>92</v>
      </c>
      <c r="C103" s="9">
        <v>45818.475288078705</v>
      </c>
      <c r="D103" s="15" t="s">
        <v>332</v>
      </c>
      <c r="E103" s="21" t="s">
        <v>21</v>
      </c>
      <c r="F103" s="8">
        <v>2022</v>
      </c>
      <c r="G103" s="11" t="s">
        <v>595</v>
      </c>
      <c r="H103" s="8" t="s">
        <v>621</v>
      </c>
      <c r="I103" s="8" t="s">
        <v>23</v>
      </c>
      <c r="J103" s="12" t="s">
        <v>319</v>
      </c>
      <c r="K103" s="8" t="s">
        <v>33</v>
      </c>
      <c r="L103" s="8" t="s">
        <v>362</v>
      </c>
      <c r="M103" s="8" t="str">
        <f>VLOOKUP([3]!Vehiculos2022[[#This Row],[Proyecto]],[3]Proyectos!$C$6:$H$44,2,0)</f>
        <v>IC-CL-F03-0007</v>
      </c>
      <c r="N103" s="8" t="str">
        <f>VLOOKUP([3]!Vehiculos2022[[#This Row],[Proyecto]],[3]Proyectos!$C$6:$H$44,6,0)</f>
        <v>O&amp;M</v>
      </c>
      <c r="O103" s="8" t="s">
        <v>25</v>
      </c>
      <c r="P103" s="13" t="s">
        <v>289</v>
      </c>
      <c r="Q103" s="35">
        <v>1807199501920</v>
      </c>
      <c r="R103" s="14">
        <v>47362</v>
      </c>
      <c r="S103" s="42" t="s">
        <v>255</v>
      </c>
      <c r="T103" s="31"/>
    </row>
    <row r="104" spans="2:20" ht="15" customHeight="1" x14ac:dyDescent="0.25">
      <c r="B104" s="8">
        <v>93</v>
      </c>
      <c r="C104" s="9">
        <v>45818.475288078705</v>
      </c>
      <c r="D104" s="33" t="s">
        <v>333</v>
      </c>
      <c r="E104" s="39" t="s">
        <v>26</v>
      </c>
      <c r="F104" s="12">
        <v>2022</v>
      </c>
      <c r="G104" s="11" t="s">
        <v>357</v>
      </c>
      <c r="H104" s="12" t="s">
        <v>768</v>
      </c>
      <c r="I104" s="8" t="s">
        <v>23</v>
      </c>
      <c r="J104" s="12" t="s">
        <v>319</v>
      </c>
      <c r="K104" s="12" t="s">
        <v>231</v>
      </c>
      <c r="L104" s="8" t="s">
        <v>358</v>
      </c>
      <c r="M104" s="8" t="str">
        <f>VLOOKUP([3]!Vehiculos2022[[#This Row],[Proyecto]],[3]Proyectos!$C$6:$H$44,2,0)</f>
        <v>IC-CB-F04-0010</v>
      </c>
      <c r="N104" s="8" t="str">
        <f>VLOOKUP([3]!Vehiculos2022[[#This Row],[Proyecto]],[3]Proyectos!$C$6:$H$44,6,0)</f>
        <v>Ingenieria</v>
      </c>
      <c r="O104" s="8" t="s">
        <v>30</v>
      </c>
      <c r="P104" s="27" t="s">
        <v>522</v>
      </c>
      <c r="Q104" s="51" t="s">
        <v>345</v>
      </c>
      <c r="R104" s="16">
        <v>45926</v>
      </c>
      <c r="S104" s="42" t="s">
        <v>255</v>
      </c>
      <c r="T104" s="45"/>
    </row>
    <row r="105" spans="2:20" ht="15" customHeight="1" x14ac:dyDescent="0.25">
      <c r="B105" s="8">
        <v>94</v>
      </c>
      <c r="C105" s="9">
        <v>45818.475288078705</v>
      </c>
      <c r="D105" s="10" t="s">
        <v>334</v>
      </c>
      <c r="E105" s="21" t="s">
        <v>26</v>
      </c>
      <c r="F105" s="8">
        <v>2022</v>
      </c>
      <c r="G105" s="11" t="s">
        <v>357</v>
      </c>
      <c r="H105" s="32" t="s">
        <v>539</v>
      </c>
      <c r="I105" s="8" t="s">
        <v>23</v>
      </c>
      <c r="J105" s="12" t="s">
        <v>319</v>
      </c>
      <c r="K105" s="8" t="s">
        <v>335</v>
      </c>
      <c r="L105" s="8" t="s">
        <v>358</v>
      </c>
      <c r="M105" s="8" t="str">
        <f>VLOOKUP([3]!Vehiculos2022[[#This Row],[Proyecto]],[3]Proyectos!$C$6:$H$44,2,0)</f>
        <v>IC-CB-F04-0010</v>
      </c>
      <c r="N105" s="8" t="str">
        <f>VLOOKUP([3]!Vehiculos2022[[#This Row],[Proyecto]],[3]Proyectos!$C$6:$H$44,6,0)</f>
        <v>Ingenieria</v>
      </c>
      <c r="O105" s="8" t="s">
        <v>30</v>
      </c>
      <c r="P105" s="13" t="s">
        <v>861</v>
      </c>
      <c r="Q105" s="51" t="s">
        <v>346</v>
      </c>
      <c r="R105" s="14">
        <v>46260</v>
      </c>
      <c r="S105" s="42" t="s">
        <v>255</v>
      </c>
      <c r="T105" s="31"/>
    </row>
    <row r="106" spans="2:20" ht="15" customHeight="1" x14ac:dyDescent="0.25">
      <c r="B106" s="8">
        <v>95</v>
      </c>
      <c r="C106" s="9">
        <v>45818.475288078705</v>
      </c>
      <c r="D106" s="15" t="s">
        <v>348</v>
      </c>
      <c r="E106" s="21" t="s">
        <v>351</v>
      </c>
      <c r="F106" s="8">
        <v>2023</v>
      </c>
      <c r="G106" s="11" t="s">
        <v>352</v>
      </c>
      <c r="H106" s="12" t="s">
        <v>377</v>
      </c>
      <c r="I106" s="8" t="s">
        <v>23</v>
      </c>
      <c r="J106" s="12" t="s">
        <v>319</v>
      </c>
      <c r="K106" s="8" t="s">
        <v>236</v>
      </c>
      <c r="L106" s="8" t="s">
        <v>783</v>
      </c>
      <c r="M106" s="8" t="str">
        <f>VLOOKUP([3]!Vehiculos2022[[#This Row],[Proyecto]],[3]Proyectos!$C$6:$H$44,2,0)</f>
        <v>ST-TG-V05-0008</v>
      </c>
      <c r="N106" s="8" t="str">
        <f>VLOOKUP([3]!Vehiculos2022[[#This Row],[Proyecto]],[3]Proyectos!$C$6:$H$44,6,0)</f>
        <v>Operaciones Tecnicas</v>
      </c>
      <c r="O106" s="8" t="s">
        <v>527</v>
      </c>
      <c r="P106" s="13" t="s">
        <v>830</v>
      </c>
      <c r="Q106" s="51" t="s">
        <v>364</v>
      </c>
      <c r="R106" s="14">
        <v>47330</v>
      </c>
      <c r="S106" s="42" t="s">
        <v>255</v>
      </c>
      <c r="T106" s="31"/>
    </row>
    <row r="107" spans="2:20" ht="15" customHeight="1" x14ac:dyDescent="0.25">
      <c r="B107" s="8">
        <v>96</v>
      </c>
      <c r="C107" s="9">
        <v>45818.475288078705</v>
      </c>
      <c r="D107" s="15" t="s">
        <v>349</v>
      </c>
      <c r="E107" s="21" t="s">
        <v>351</v>
      </c>
      <c r="F107" s="8">
        <v>2022</v>
      </c>
      <c r="G107" s="11" t="s">
        <v>352</v>
      </c>
      <c r="H107" s="12" t="s">
        <v>378</v>
      </c>
      <c r="I107" s="8" t="s">
        <v>23</v>
      </c>
      <c r="J107" s="12" t="s">
        <v>319</v>
      </c>
      <c r="K107" s="8" t="s">
        <v>28</v>
      </c>
      <c r="L107" s="8" t="s">
        <v>41</v>
      </c>
      <c r="M107" s="8" t="str">
        <f>VLOOKUP([3]!Vehiculos2022[[#This Row],[Proyecto]],[3]Proyectos!$C$6:$H$44,2,0)</f>
        <v>ST-TG-V05-0005</v>
      </c>
      <c r="N107" s="8" t="str">
        <f>VLOOKUP([3]!Vehiculos2022[[#This Row],[Proyecto]],[3]Proyectos!$C$6:$H$44,6,0)</f>
        <v>Operaciones Tecnicas</v>
      </c>
      <c r="O107" s="8" t="s">
        <v>527</v>
      </c>
      <c r="P107" s="13" t="s">
        <v>247</v>
      </c>
      <c r="Q107" s="51" t="s">
        <v>92</v>
      </c>
      <c r="R107" s="14">
        <v>45392</v>
      </c>
      <c r="S107" s="42" t="s">
        <v>255</v>
      </c>
      <c r="T107" s="31"/>
    </row>
    <row r="108" spans="2:20" ht="15" customHeight="1" x14ac:dyDescent="0.25">
      <c r="B108" s="8">
        <v>97</v>
      </c>
      <c r="C108" s="9">
        <v>45818.475288078705</v>
      </c>
      <c r="D108" s="15" t="s">
        <v>350</v>
      </c>
      <c r="E108" s="21" t="s">
        <v>26</v>
      </c>
      <c r="F108" s="8">
        <v>2022</v>
      </c>
      <c r="G108" s="8" t="s">
        <v>357</v>
      </c>
      <c r="H108" s="8" t="s">
        <v>701</v>
      </c>
      <c r="I108" s="8" t="s">
        <v>23</v>
      </c>
      <c r="J108" s="12" t="s">
        <v>319</v>
      </c>
      <c r="K108" s="8" t="s">
        <v>305</v>
      </c>
      <c r="L108" s="8" t="s">
        <v>29</v>
      </c>
      <c r="M108" s="8" t="str">
        <f>VLOOKUP([3]!Vehiculos2022[[#This Row],[Proyecto]],[3]Proyectos!$C$6:$H$44,2,0)</f>
        <v>IC-TG-F04-0015</v>
      </c>
      <c r="N108" s="8" t="str">
        <f>VLOOKUP([3]!Vehiculos2022[[#This Row],[Proyecto]],[3]Proyectos!$C$6:$H$44,6,0)</f>
        <v>Ingenieria</v>
      </c>
      <c r="O108" s="8" t="s">
        <v>30</v>
      </c>
      <c r="P108" s="13" t="s">
        <v>862</v>
      </c>
      <c r="Q108" s="35" t="s">
        <v>345</v>
      </c>
      <c r="R108" s="14"/>
      <c r="S108" s="42"/>
      <c r="T108" s="31"/>
    </row>
    <row r="109" spans="2:20" ht="15" customHeight="1" x14ac:dyDescent="0.25">
      <c r="B109" s="8">
        <v>98</v>
      </c>
      <c r="C109" s="9">
        <v>45818.475288078705</v>
      </c>
      <c r="D109" s="15" t="s">
        <v>359</v>
      </c>
      <c r="E109" s="21" t="s">
        <v>26</v>
      </c>
      <c r="F109" s="8">
        <v>2024</v>
      </c>
      <c r="G109" s="11" t="s">
        <v>357</v>
      </c>
      <c r="H109" s="12" t="s">
        <v>714</v>
      </c>
      <c r="I109" s="8" t="s">
        <v>23</v>
      </c>
      <c r="J109" s="12" t="s">
        <v>319</v>
      </c>
      <c r="K109" s="8"/>
      <c r="L109" s="8" t="s">
        <v>809</v>
      </c>
      <c r="M109" s="8" t="str">
        <f>VLOOKUP([3]!Vehiculos2022[[#This Row],[Proyecto]],[3]Proyectos!$C$6:$H$44,2,0)</f>
        <v>IC-HW-V05-0004</v>
      </c>
      <c r="N109" s="8" t="str">
        <f>VLOOKUP([3]!Vehiculos2022[[#This Row],[Proyecto]],[3]Proyectos!$C$6:$H$44,6,0)</f>
        <v>Operaciones Tecnicas</v>
      </c>
      <c r="O109" s="8" t="s">
        <v>249</v>
      </c>
      <c r="P109" s="13" t="s">
        <v>687</v>
      </c>
      <c r="Q109" s="51" t="s">
        <v>688</v>
      </c>
      <c r="R109" s="14" t="s">
        <v>689</v>
      </c>
      <c r="S109" s="42" t="s">
        <v>255</v>
      </c>
      <c r="T109" s="31"/>
    </row>
    <row r="110" spans="2:20" ht="15" customHeight="1" x14ac:dyDescent="0.25">
      <c r="B110" s="8">
        <v>99</v>
      </c>
      <c r="C110" s="9">
        <v>45818.475288078705</v>
      </c>
      <c r="D110" s="15" t="s">
        <v>360</v>
      </c>
      <c r="E110" s="21" t="s">
        <v>26</v>
      </c>
      <c r="F110" s="8">
        <v>2024</v>
      </c>
      <c r="G110" s="11" t="s">
        <v>357</v>
      </c>
      <c r="H110" s="12" t="s">
        <v>622</v>
      </c>
      <c r="I110" s="8" t="s">
        <v>23</v>
      </c>
      <c r="J110" s="12" t="s">
        <v>319</v>
      </c>
      <c r="K110" s="8" t="s">
        <v>28</v>
      </c>
      <c r="L110" s="8" t="s">
        <v>29</v>
      </c>
      <c r="M110" s="8" t="str">
        <f>VLOOKUP([3]!Vehiculos2022[[#This Row],[Proyecto]],[3]Proyectos!$C$6:$H$44,2,0)</f>
        <v>IC-TG-F04-0015</v>
      </c>
      <c r="N110" s="8" t="str">
        <f>VLOOKUP([3]!Vehiculos2022[[#This Row],[Proyecto]],[3]Proyectos!$C$6:$H$44,6,0)</f>
        <v>Ingenieria</v>
      </c>
      <c r="O110" s="8" t="s">
        <v>30</v>
      </c>
      <c r="P110" s="13" t="s">
        <v>528</v>
      </c>
      <c r="Q110" s="51" t="s">
        <v>338</v>
      </c>
      <c r="R110" s="14">
        <v>45149</v>
      </c>
      <c r="S110" s="8" t="s">
        <v>255</v>
      </c>
      <c r="T110" s="31"/>
    </row>
    <row r="111" spans="2:20" ht="15" customHeight="1" x14ac:dyDescent="0.25">
      <c r="B111" s="8">
        <v>100</v>
      </c>
      <c r="C111" s="9">
        <v>45818.475288078705</v>
      </c>
      <c r="D111" s="15" t="s">
        <v>386</v>
      </c>
      <c r="E111" s="21" t="s">
        <v>351</v>
      </c>
      <c r="F111" s="8">
        <v>2022</v>
      </c>
      <c r="G111" s="11" t="s">
        <v>352</v>
      </c>
      <c r="H111" s="8" t="s">
        <v>715</v>
      </c>
      <c r="I111" s="8" t="s">
        <v>23</v>
      </c>
      <c r="J111" s="12" t="s">
        <v>319</v>
      </c>
      <c r="K111" s="8" t="s">
        <v>236</v>
      </c>
      <c r="L111" s="8" t="s">
        <v>41</v>
      </c>
      <c r="M111" s="8" t="str">
        <f>VLOOKUP([3]!Vehiculos2022[[#This Row],[Proyecto]],[3]Proyectos!$C$6:$H$44,2,0)</f>
        <v>ST-TG-V05-0005</v>
      </c>
      <c r="N111" s="8" t="str">
        <f>VLOOKUP([3]!Vehiculos2022[[#This Row],[Proyecto]],[3]Proyectos!$C$6:$H$44,6,0)</f>
        <v>Operaciones Tecnicas</v>
      </c>
      <c r="O111" s="8" t="s">
        <v>527</v>
      </c>
      <c r="P111" s="13" t="s">
        <v>244</v>
      </c>
      <c r="Q111" s="51" t="s">
        <v>250</v>
      </c>
      <c r="R111" s="14">
        <v>45514</v>
      </c>
      <c r="S111" s="8" t="s">
        <v>255</v>
      </c>
      <c r="T111" s="31"/>
    </row>
    <row r="112" spans="2:20" ht="15" customHeight="1" x14ac:dyDescent="0.25">
      <c r="B112" s="8">
        <v>101</v>
      </c>
      <c r="C112" s="9">
        <v>45818.475288078705</v>
      </c>
      <c r="D112" s="15" t="s">
        <v>387</v>
      </c>
      <c r="E112" s="21" t="s">
        <v>26</v>
      </c>
      <c r="F112" s="8"/>
      <c r="G112" s="11" t="s">
        <v>357</v>
      </c>
      <c r="H112" s="8" t="s">
        <v>388</v>
      </c>
      <c r="I112" s="8" t="s">
        <v>23</v>
      </c>
      <c r="J112" s="12" t="s">
        <v>319</v>
      </c>
      <c r="K112" s="8" t="s">
        <v>534</v>
      </c>
      <c r="L112" s="8" t="s">
        <v>237</v>
      </c>
      <c r="M112" s="8" t="str">
        <f>VLOOKUP([3]!Vehiculos2022[[#This Row],[Proyecto]],[3]Proyectos!$C$6:$H$44,2,0)</f>
        <v>ST-TG-V05-0001</v>
      </c>
      <c r="N112" s="8" t="str">
        <f>VLOOKUP([3]!Vehiculos2022[[#This Row],[Proyecto]],[3]Proyectos!$C$6:$H$44,6,0)</f>
        <v>Operaciones Tecnicas</v>
      </c>
      <c r="O112" s="8" t="s">
        <v>641</v>
      </c>
      <c r="P112" s="13" t="s">
        <v>831</v>
      </c>
      <c r="Q112" s="51" t="s">
        <v>832</v>
      </c>
      <c r="R112" s="14" t="s">
        <v>833</v>
      </c>
      <c r="S112" s="8" t="s">
        <v>255</v>
      </c>
      <c r="T112" s="31"/>
    </row>
    <row r="113" spans="2:20" ht="15" customHeight="1" x14ac:dyDescent="0.25">
      <c r="B113" s="8">
        <v>102</v>
      </c>
      <c r="C113" s="9">
        <v>45818.475288078705</v>
      </c>
      <c r="D113" s="15" t="s">
        <v>389</v>
      </c>
      <c r="E113" s="21" t="s">
        <v>26</v>
      </c>
      <c r="F113" s="8">
        <v>2021</v>
      </c>
      <c r="G113" s="11" t="s">
        <v>357</v>
      </c>
      <c r="H113" s="12" t="s">
        <v>793</v>
      </c>
      <c r="I113" s="8" t="s">
        <v>23</v>
      </c>
      <c r="J113" s="12" t="s">
        <v>319</v>
      </c>
      <c r="K113" s="12" t="s">
        <v>236</v>
      </c>
      <c r="L113" s="8" t="s">
        <v>41</v>
      </c>
      <c r="M113" s="8" t="str">
        <f>VLOOKUP([3]!Vehiculos2022[[#This Row],[Proyecto]],[3]Proyectos!$C$6:$H$44,2,0)</f>
        <v>ST-TG-V05-0005</v>
      </c>
      <c r="N113" s="8" t="str">
        <f>VLOOKUP([3]!Vehiculos2022[[#This Row],[Proyecto]],[3]Proyectos!$C$6:$H$44,6,0)</f>
        <v>Operaciones Tecnicas</v>
      </c>
      <c r="O113" s="8" t="s">
        <v>249</v>
      </c>
      <c r="P113" s="27" t="s">
        <v>623</v>
      </c>
      <c r="Q113" s="51" t="s">
        <v>624</v>
      </c>
      <c r="R113" s="16">
        <v>46003</v>
      </c>
      <c r="S113" s="8" t="s">
        <v>255</v>
      </c>
      <c r="T113" s="31"/>
    </row>
    <row r="114" spans="2:20" ht="15" customHeight="1" x14ac:dyDescent="0.25">
      <c r="B114" s="8">
        <v>103</v>
      </c>
      <c r="C114" s="9">
        <v>45818.475288078705</v>
      </c>
      <c r="D114" s="15" t="s">
        <v>393</v>
      </c>
      <c r="E114" s="39" t="s">
        <v>26</v>
      </c>
      <c r="F114" s="12"/>
      <c r="G114" s="11" t="s">
        <v>357</v>
      </c>
      <c r="H114" s="12" t="s">
        <v>625</v>
      </c>
      <c r="I114" s="8" t="s">
        <v>23</v>
      </c>
      <c r="J114" s="12" t="s">
        <v>319</v>
      </c>
      <c r="K114" s="12" t="s">
        <v>863</v>
      </c>
      <c r="L114" s="8" t="s">
        <v>237</v>
      </c>
      <c r="M114" s="8" t="str">
        <f>VLOOKUP([3]!Vehiculos2022[[#This Row],[Proyecto]],[3]Proyectos!$C$6:$H$44,2,0)</f>
        <v>ST-TG-V05-0001</v>
      </c>
      <c r="N114" s="8" t="str">
        <f>VLOOKUP([3]!Vehiculos2022[[#This Row],[Proyecto]],[3]Proyectos!$C$6:$H$44,6,0)</f>
        <v>Operaciones Tecnicas</v>
      </c>
      <c r="O114" s="8" t="s">
        <v>641</v>
      </c>
      <c r="P114" s="27" t="s">
        <v>770</v>
      </c>
      <c r="Q114" s="51" t="s">
        <v>742</v>
      </c>
      <c r="R114" s="16">
        <v>46570</v>
      </c>
      <c r="S114" s="8" t="s">
        <v>255</v>
      </c>
      <c r="T114" s="45"/>
    </row>
    <row r="115" spans="2:20" ht="15" customHeight="1" x14ac:dyDescent="0.25">
      <c r="B115" s="8">
        <v>104</v>
      </c>
      <c r="C115" s="9">
        <v>45818.475288078705</v>
      </c>
      <c r="D115" s="15" t="s">
        <v>400</v>
      </c>
      <c r="E115" s="21" t="s">
        <v>26</v>
      </c>
      <c r="F115" s="8">
        <v>2024</v>
      </c>
      <c r="G115" s="11" t="s">
        <v>357</v>
      </c>
      <c r="H115" s="41" t="s">
        <v>730</v>
      </c>
      <c r="I115" s="8" t="s">
        <v>23</v>
      </c>
      <c r="J115" s="12" t="s">
        <v>319</v>
      </c>
      <c r="K115" s="8" t="s">
        <v>28</v>
      </c>
      <c r="L115" s="8" t="s">
        <v>29</v>
      </c>
      <c r="M115" s="8" t="str">
        <f>VLOOKUP([3]!Vehiculos2022[[#This Row],[Proyecto]],[3]Proyectos!$C$6:$H$44,2,0)</f>
        <v>IC-TG-F04-0015</v>
      </c>
      <c r="N115" s="8" t="str">
        <f>VLOOKUP([3]!Vehiculos2022[[#This Row],[Proyecto]],[3]Proyectos!$C$6:$H$44,6,0)</f>
        <v>Ingenieria</v>
      </c>
      <c r="O115" s="8" t="s">
        <v>30</v>
      </c>
      <c r="P115" s="13" t="s">
        <v>361</v>
      </c>
      <c r="Q115" s="51" t="s">
        <v>343</v>
      </c>
      <c r="R115" s="14">
        <v>45960</v>
      </c>
      <c r="S115" s="8" t="s">
        <v>255</v>
      </c>
      <c r="T115" s="31"/>
    </row>
    <row r="116" spans="2:20" x14ac:dyDescent="0.25">
      <c r="B116" s="8">
        <v>105</v>
      </c>
      <c r="C116" s="9">
        <v>45818.475288078705</v>
      </c>
      <c r="D116" s="10" t="s">
        <v>408</v>
      </c>
      <c r="E116" s="8" t="s">
        <v>26</v>
      </c>
      <c r="F116" s="8">
        <v>2022</v>
      </c>
      <c r="G116" s="11" t="s">
        <v>357</v>
      </c>
      <c r="H116" s="8" t="s">
        <v>716</v>
      </c>
      <c r="I116" s="8" t="s">
        <v>23</v>
      </c>
      <c r="J116" s="12" t="s">
        <v>319</v>
      </c>
      <c r="K116" s="8" t="s">
        <v>236</v>
      </c>
      <c r="L116" s="8" t="s">
        <v>257</v>
      </c>
      <c r="M116" s="8" t="str">
        <f>VLOOKUP([3]!Vehiculos2022[[#This Row],[Proyecto]],[3]Proyectos!$C$6:$H$44,2,0)</f>
        <v>IC-TG-F13-0016</v>
      </c>
      <c r="N116" s="8" t="str">
        <f>VLOOKUP([3]!Vehiculos2022[[#This Row],[Proyecto]],[3]Proyectos!$C$6:$H$44,6,0)</f>
        <v xml:space="preserve">Mantenimiento Técnico </v>
      </c>
      <c r="O116" s="8" t="s">
        <v>258</v>
      </c>
      <c r="P116" s="13" t="s">
        <v>834</v>
      </c>
      <c r="Q116" s="51" t="s">
        <v>835</v>
      </c>
      <c r="R116" s="14"/>
      <c r="S116" s="8" t="s">
        <v>255</v>
      </c>
      <c r="T116" s="31"/>
    </row>
    <row r="117" spans="2:20" x14ac:dyDescent="0.25">
      <c r="B117" s="8">
        <v>106</v>
      </c>
      <c r="C117" s="9">
        <v>45818.475288078705</v>
      </c>
      <c r="D117" s="15" t="s">
        <v>512</v>
      </c>
      <c r="E117" s="8" t="s">
        <v>21</v>
      </c>
      <c r="F117" s="8">
        <v>2022</v>
      </c>
      <c r="G117" s="11" t="s">
        <v>595</v>
      </c>
      <c r="H117" s="12" t="s">
        <v>717</v>
      </c>
      <c r="I117" s="8" t="s">
        <v>23</v>
      </c>
      <c r="J117" s="12" t="s">
        <v>319</v>
      </c>
      <c r="K117" s="8" t="s">
        <v>235</v>
      </c>
      <c r="L117" s="8" t="s">
        <v>407</v>
      </c>
      <c r="M117" s="8" t="str">
        <f>VLOOKUP([3]!Vehiculos2022[[#This Row],[Proyecto]],[3]Proyectos!$C$6:$H$44,2,0)</f>
        <v>ST-TG-F10-0003</v>
      </c>
      <c r="N117" s="8" t="str">
        <f>VLOOKUP([3]!Vehiculos2022[[#This Row],[Proyecto]],[3]Proyectos!$C$6:$H$44,6,0)</f>
        <v>Proyectos</v>
      </c>
      <c r="O117" s="8" t="s">
        <v>233</v>
      </c>
      <c r="P117" s="13" t="s">
        <v>575</v>
      </c>
      <c r="Q117" s="51" t="s">
        <v>219</v>
      </c>
      <c r="R117" s="14">
        <v>46179</v>
      </c>
      <c r="S117" s="8" t="s">
        <v>255</v>
      </c>
      <c r="T117" s="31"/>
    </row>
    <row r="118" spans="2:20" ht="14.25" customHeight="1" x14ac:dyDescent="0.25">
      <c r="B118" s="8">
        <v>107</v>
      </c>
      <c r="C118" s="9">
        <v>45818.475288078705</v>
      </c>
      <c r="D118" s="15" t="s">
        <v>513</v>
      </c>
      <c r="E118" s="8" t="s">
        <v>26</v>
      </c>
      <c r="F118" s="8">
        <v>2024</v>
      </c>
      <c r="G118" s="11" t="s">
        <v>357</v>
      </c>
      <c r="H118" s="12" t="s">
        <v>718</v>
      </c>
      <c r="I118" s="8" t="s">
        <v>23</v>
      </c>
      <c r="J118" s="12" t="s">
        <v>319</v>
      </c>
      <c r="K118" s="8" t="s">
        <v>235</v>
      </c>
      <c r="L118" s="8" t="s">
        <v>407</v>
      </c>
      <c r="M118" s="8" t="str">
        <f>VLOOKUP([3]!Vehiculos2022[[#This Row],[Proyecto]],[3]Proyectos!$C$6:$H$44,2,0)</f>
        <v>ST-TG-F10-0003</v>
      </c>
      <c r="N118" s="8" t="str">
        <f>VLOOKUP([3]!Vehiculos2022[[#This Row],[Proyecto]],[3]Proyectos!$C$6:$H$44,6,0)</f>
        <v>Proyectos</v>
      </c>
      <c r="O118" s="8" t="s">
        <v>233</v>
      </c>
      <c r="P118" s="13" t="s">
        <v>576</v>
      </c>
      <c r="Q118" s="51" t="s">
        <v>222</v>
      </c>
      <c r="R118" s="14">
        <v>46698</v>
      </c>
      <c r="S118" s="8" t="s">
        <v>255</v>
      </c>
      <c r="T118" s="31"/>
    </row>
    <row r="119" spans="2:20" x14ac:dyDescent="0.25">
      <c r="B119" s="8">
        <v>108</v>
      </c>
      <c r="C119" s="9">
        <v>45818.475288078705</v>
      </c>
      <c r="D119" s="33" t="s">
        <v>516</v>
      </c>
      <c r="E119" s="12" t="s">
        <v>26</v>
      </c>
      <c r="F119" s="12">
        <v>2024</v>
      </c>
      <c r="G119" s="11" t="s">
        <v>357</v>
      </c>
      <c r="H119" s="12" t="s">
        <v>731</v>
      </c>
      <c r="I119" s="8" t="s">
        <v>23</v>
      </c>
      <c r="J119" s="12" t="s">
        <v>319</v>
      </c>
      <c r="K119" s="12" t="s">
        <v>28</v>
      </c>
      <c r="L119" s="8" t="s">
        <v>29</v>
      </c>
      <c r="M119" s="8" t="str">
        <f>VLOOKUP([3]!Vehiculos2022[[#This Row],[Proyecto]],[3]Proyectos!$C$6:$H$44,2,0)</f>
        <v>IC-TG-F04-0015</v>
      </c>
      <c r="N119" s="8" t="str">
        <f>VLOOKUP([3]!Vehiculos2022[[#This Row],[Proyecto]],[3]Proyectos!$C$6:$H$44,6,0)</f>
        <v>Ingenieria</v>
      </c>
      <c r="O119" s="8" t="s">
        <v>30</v>
      </c>
      <c r="P119" s="27" t="s">
        <v>590</v>
      </c>
      <c r="Q119" s="51" t="s">
        <v>320</v>
      </c>
      <c r="R119" s="16"/>
      <c r="S119" s="8"/>
      <c r="T119" s="45"/>
    </row>
    <row r="120" spans="2:20" ht="13.5" customHeight="1" x14ac:dyDescent="0.25">
      <c r="B120" s="8">
        <v>109</v>
      </c>
      <c r="C120" s="9">
        <v>45818.475288078705</v>
      </c>
      <c r="D120" s="33" t="s">
        <v>524</v>
      </c>
      <c r="E120" s="12" t="s">
        <v>647</v>
      </c>
      <c r="F120" s="12">
        <v>2022</v>
      </c>
      <c r="G120" s="11" t="s">
        <v>357</v>
      </c>
      <c r="H120" s="12" t="s">
        <v>651</v>
      </c>
      <c r="I120" s="8" t="s">
        <v>23</v>
      </c>
      <c r="J120" s="12" t="s">
        <v>319</v>
      </c>
      <c r="K120" s="12" t="s">
        <v>47</v>
      </c>
      <c r="L120" s="8" t="s">
        <v>358</v>
      </c>
      <c r="M120" s="8" t="str">
        <f>VLOOKUP([3]!Vehiculos2022[[#This Row],[Proyecto]],[3]Proyectos!$C$6:$H$44,2,0)</f>
        <v>IC-CB-F04-0010</v>
      </c>
      <c r="N120" s="8" t="str">
        <f>VLOOKUP([3]!Vehiculos2022[[#This Row],[Proyecto]],[3]Proyectos!$C$6:$H$44,6,0)</f>
        <v>Ingenieria</v>
      </c>
      <c r="O120" s="8" t="s">
        <v>30</v>
      </c>
      <c r="P120" s="27" t="s">
        <v>794</v>
      </c>
      <c r="Q120" s="51" t="s">
        <v>795</v>
      </c>
      <c r="R120" s="16">
        <v>45904</v>
      </c>
      <c r="S120" s="8"/>
      <c r="T120" s="31"/>
    </row>
    <row r="121" spans="2:20" x14ac:dyDescent="0.25">
      <c r="B121" s="8">
        <v>110</v>
      </c>
      <c r="C121" s="9">
        <v>45818.475288078705</v>
      </c>
      <c r="D121" s="15" t="s">
        <v>530</v>
      </c>
      <c r="E121" s="8" t="s">
        <v>26</v>
      </c>
      <c r="F121" s="8">
        <v>2024</v>
      </c>
      <c r="G121" s="8" t="s">
        <v>357</v>
      </c>
      <c r="H121" s="12" t="s">
        <v>732</v>
      </c>
      <c r="I121" s="8" t="s">
        <v>23</v>
      </c>
      <c r="J121" s="12" t="s">
        <v>319</v>
      </c>
      <c r="K121" s="8" t="s">
        <v>28</v>
      </c>
      <c r="L121" s="8" t="s">
        <v>29</v>
      </c>
      <c r="M121" s="8" t="str">
        <f>VLOOKUP([3]!Vehiculos2022[[#This Row],[Proyecto]],[3]Proyectos!$C$6:$H$44,2,0)</f>
        <v>IC-TG-F04-0015</v>
      </c>
      <c r="N121" s="8" t="str">
        <f>VLOOKUP([3]!Vehiculos2022[[#This Row],[Proyecto]],[3]Proyectos!$C$6:$H$44,6,0)</f>
        <v>Ingenieria</v>
      </c>
      <c r="O121" s="8" t="s">
        <v>30</v>
      </c>
      <c r="P121" s="13" t="s">
        <v>796</v>
      </c>
      <c r="Q121" s="51"/>
      <c r="R121" s="14"/>
      <c r="S121" s="8"/>
      <c r="T121" s="31"/>
    </row>
    <row r="122" spans="2:20" x14ac:dyDescent="0.25">
      <c r="B122" s="8">
        <v>111</v>
      </c>
      <c r="C122" s="9">
        <v>45818.475288078705</v>
      </c>
      <c r="D122" s="15" t="s">
        <v>531</v>
      </c>
      <c r="E122" s="8" t="s">
        <v>647</v>
      </c>
      <c r="F122" s="8">
        <v>2024</v>
      </c>
      <c r="G122" s="11" t="s">
        <v>648</v>
      </c>
      <c r="H122" s="12" t="s">
        <v>532</v>
      </c>
      <c r="I122" s="8" t="s">
        <v>23</v>
      </c>
      <c r="J122" s="12" t="s">
        <v>319</v>
      </c>
      <c r="K122" s="8" t="s">
        <v>28</v>
      </c>
      <c r="L122" s="8" t="s">
        <v>358</v>
      </c>
      <c r="M122" s="8" t="str">
        <f>VLOOKUP([3]!Vehiculos2022[[#This Row],[Proyecto]],[3]Proyectos!$C$6:$H$44,2,0)</f>
        <v>IC-CB-F04-0010</v>
      </c>
      <c r="N122" s="8" t="str">
        <f>VLOOKUP([3]!Vehiculos2022[[#This Row],[Proyecto]],[3]Proyectos!$C$6:$H$44,6,0)</f>
        <v>Ingenieria</v>
      </c>
      <c r="O122" s="8" t="s">
        <v>30</v>
      </c>
      <c r="P122" s="13" t="s">
        <v>864</v>
      </c>
      <c r="Q122" s="51" t="s">
        <v>345</v>
      </c>
      <c r="R122" s="14">
        <v>45926</v>
      </c>
      <c r="S122" s="8" t="s">
        <v>255</v>
      </c>
      <c r="T122" s="31"/>
    </row>
    <row r="123" spans="2:20" x14ac:dyDescent="0.25">
      <c r="B123" s="8">
        <v>112</v>
      </c>
      <c r="C123" s="9">
        <v>45818.475288078705</v>
      </c>
      <c r="D123" s="15" t="s">
        <v>533</v>
      </c>
      <c r="E123" s="8" t="s">
        <v>26</v>
      </c>
      <c r="F123" s="8">
        <v>2021</v>
      </c>
      <c r="G123" s="11" t="s">
        <v>357</v>
      </c>
      <c r="H123" s="12" t="s">
        <v>626</v>
      </c>
      <c r="I123" s="8" t="s">
        <v>23</v>
      </c>
      <c r="J123" s="12" t="s">
        <v>319</v>
      </c>
      <c r="K123" s="12" t="s">
        <v>534</v>
      </c>
      <c r="L123" s="8" t="s">
        <v>358</v>
      </c>
      <c r="M123" s="8" t="str">
        <f>VLOOKUP([3]!Vehiculos2022[[#This Row],[Proyecto]],[3]Proyectos!$C$6:$H$44,2,0)</f>
        <v>IC-CB-F04-0010</v>
      </c>
      <c r="N123" s="8" t="str">
        <f>VLOOKUP([3]!Vehiculos2022[[#This Row],[Proyecto]],[3]Proyectos!$C$6:$H$44,6,0)</f>
        <v>Ingenieria</v>
      </c>
      <c r="O123" s="8" t="s">
        <v>30</v>
      </c>
      <c r="P123" s="27" t="s">
        <v>593</v>
      </c>
      <c r="Q123" s="52" t="s">
        <v>529</v>
      </c>
      <c r="R123" s="16"/>
      <c r="S123" s="8"/>
      <c r="T123" s="31"/>
    </row>
    <row r="124" spans="2:20" x14ac:dyDescent="0.25">
      <c r="B124" s="8">
        <v>113</v>
      </c>
      <c r="C124" s="9">
        <v>45818.475288078705</v>
      </c>
      <c r="D124" s="33" t="s">
        <v>719</v>
      </c>
      <c r="E124" s="12" t="s">
        <v>26</v>
      </c>
      <c r="F124" s="12">
        <v>2021</v>
      </c>
      <c r="G124" s="11" t="s">
        <v>357</v>
      </c>
      <c r="H124" s="12" t="s">
        <v>720</v>
      </c>
      <c r="I124" s="8" t="s">
        <v>23</v>
      </c>
      <c r="J124" s="12" t="s">
        <v>319</v>
      </c>
      <c r="K124" s="12" t="s">
        <v>33</v>
      </c>
      <c r="L124" s="8" t="s">
        <v>27</v>
      </c>
      <c r="M124" s="8" t="str">
        <f>VLOOKUP([3]!Vehiculos2022[[#This Row],[Proyecto]],[3]Proyectos!$C$6:$H$44,2,0)</f>
        <v>IC-CL-F03-0007</v>
      </c>
      <c r="N124" s="8" t="str">
        <f>VLOOKUP([3]!Vehiculos2022[[#This Row],[Proyecto]],[3]Proyectos!$C$6:$H$44,6,0)</f>
        <v>O&amp;M</v>
      </c>
      <c r="O124" s="8" t="s">
        <v>25</v>
      </c>
      <c r="P124" s="27" t="s">
        <v>771</v>
      </c>
      <c r="Q124" s="35" t="s">
        <v>772</v>
      </c>
      <c r="R124" s="16">
        <v>46265</v>
      </c>
      <c r="S124" s="8" t="s">
        <v>255</v>
      </c>
      <c r="T124" s="45"/>
    </row>
    <row r="125" spans="2:20" x14ac:dyDescent="0.25">
      <c r="B125" s="8">
        <v>114</v>
      </c>
      <c r="C125" s="9">
        <v>45818.475288078705</v>
      </c>
      <c r="D125" s="33" t="s">
        <v>545</v>
      </c>
      <c r="E125" s="12" t="s">
        <v>26</v>
      </c>
      <c r="F125" s="12">
        <v>2022</v>
      </c>
      <c r="G125" s="11" t="s">
        <v>357</v>
      </c>
      <c r="H125" s="12" t="s">
        <v>721</v>
      </c>
      <c r="I125" s="8" t="s">
        <v>23</v>
      </c>
      <c r="J125" s="12" t="s">
        <v>319</v>
      </c>
      <c r="K125" s="12" t="s">
        <v>773</v>
      </c>
      <c r="L125" s="8" t="s">
        <v>237</v>
      </c>
      <c r="M125" s="8" t="str">
        <f>VLOOKUP([3]!Vehiculos2022[[#This Row],[Proyecto]],[3]Proyectos!$C$6:$H$44,2,0)</f>
        <v>ST-TG-V05-0001</v>
      </c>
      <c r="N125" s="8" t="str">
        <f>VLOOKUP([3]!Vehiculos2022[[#This Row],[Proyecto]],[3]Proyectos!$C$6:$H$44,6,0)</f>
        <v>Operaciones Tecnicas</v>
      </c>
      <c r="O125" s="8" t="s">
        <v>641</v>
      </c>
      <c r="P125" s="27" t="s">
        <v>810</v>
      </c>
      <c r="Q125" s="51" t="s">
        <v>811</v>
      </c>
      <c r="R125" s="16" t="s">
        <v>812</v>
      </c>
      <c r="S125" s="8" t="s">
        <v>255</v>
      </c>
      <c r="T125" s="45"/>
    </row>
    <row r="126" spans="2:20" x14ac:dyDescent="0.25">
      <c r="B126" s="8">
        <v>115</v>
      </c>
      <c r="C126" s="9">
        <v>45818.475288078705</v>
      </c>
      <c r="D126" s="33" t="s">
        <v>546</v>
      </c>
      <c r="E126" s="12" t="s">
        <v>351</v>
      </c>
      <c r="F126" s="12">
        <v>2022</v>
      </c>
      <c r="G126" s="11" t="s">
        <v>352</v>
      </c>
      <c r="H126" s="12" t="s">
        <v>722</v>
      </c>
      <c r="I126" s="8" t="s">
        <v>23</v>
      </c>
      <c r="J126" s="12" t="s">
        <v>319</v>
      </c>
      <c r="K126" s="12" t="s">
        <v>236</v>
      </c>
      <c r="L126" s="8" t="s">
        <v>41</v>
      </c>
      <c r="M126" s="8" t="str">
        <f>VLOOKUP([3]!Vehiculos2022[[#This Row],[Proyecto]],[3]Proyectos!$C$6:$H$44,2,0)</f>
        <v>ST-TG-V05-0005</v>
      </c>
      <c r="N126" s="8" t="str">
        <f>VLOOKUP([3]!Vehiculos2022[[#This Row],[Proyecto]],[3]Proyectos!$C$6:$H$44,6,0)</f>
        <v>Operaciones Tecnicas</v>
      </c>
      <c r="O126" s="8" t="s">
        <v>249</v>
      </c>
      <c r="P126" s="27" t="s">
        <v>774</v>
      </c>
      <c r="Q126" s="51" t="s">
        <v>743</v>
      </c>
      <c r="R126" s="16" t="s">
        <v>744</v>
      </c>
      <c r="S126" s="8" t="s">
        <v>255</v>
      </c>
      <c r="T126" s="31"/>
    </row>
    <row r="127" spans="2:20" x14ac:dyDescent="0.25">
      <c r="B127" s="8">
        <v>116</v>
      </c>
      <c r="C127" s="9">
        <v>45818.475288078705</v>
      </c>
      <c r="D127" s="33" t="s">
        <v>547</v>
      </c>
      <c r="E127" s="21" t="s">
        <v>351</v>
      </c>
      <c r="F127" s="8">
        <v>2023</v>
      </c>
      <c r="G127" s="11" t="s">
        <v>352</v>
      </c>
      <c r="H127" s="8" t="s">
        <v>723</v>
      </c>
      <c r="I127" s="8" t="s">
        <v>23</v>
      </c>
      <c r="J127" s="12" t="s">
        <v>319</v>
      </c>
      <c r="K127" s="8" t="s">
        <v>236</v>
      </c>
      <c r="L127" s="8" t="s">
        <v>41</v>
      </c>
      <c r="M127" s="8" t="str">
        <f>VLOOKUP([3]!Vehiculos2022[[#This Row],[Proyecto]],[3]Proyectos!$C$6:$H$44,2,0)</f>
        <v>ST-TG-V05-0005</v>
      </c>
      <c r="N127" s="8" t="str">
        <f>VLOOKUP([3]!Vehiculos2022[[#This Row],[Proyecto]],[3]Proyectos!$C$6:$H$44,6,0)</f>
        <v>Operaciones Tecnicas</v>
      </c>
      <c r="O127" s="8" t="s">
        <v>249</v>
      </c>
      <c r="P127" s="13" t="s">
        <v>510</v>
      </c>
      <c r="Q127" s="51" t="s">
        <v>511</v>
      </c>
      <c r="R127" s="14">
        <v>46330</v>
      </c>
      <c r="S127" s="8" t="s">
        <v>255</v>
      </c>
      <c r="T127" s="31"/>
    </row>
    <row r="128" spans="2:20" x14ac:dyDescent="0.25">
      <c r="B128" s="8">
        <v>117</v>
      </c>
      <c r="C128" s="9">
        <v>45818.475288078705</v>
      </c>
      <c r="D128" s="33" t="s">
        <v>548</v>
      </c>
      <c r="E128" s="8" t="s">
        <v>26</v>
      </c>
      <c r="F128" s="8">
        <v>2021</v>
      </c>
      <c r="G128" s="11" t="s">
        <v>357</v>
      </c>
      <c r="H128" s="38" t="s">
        <v>733</v>
      </c>
      <c r="I128" s="8" t="s">
        <v>23</v>
      </c>
      <c r="J128" s="12" t="s">
        <v>319</v>
      </c>
      <c r="K128" s="12" t="s">
        <v>534</v>
      </c>
      <c r="L128" s="8" t="s">
        <v>237</v>
      </c>
      <c r="M128" s="8" t="str">
        <f>VLOOKUP([3]!Vehiculos2022[[#This Row],[Proyecto]],[3]Proyectos!$C$6:$H$44,2,0)</f>
        <v>ST-TG-V05-0001</v>
      </c>
      <c r="N128" s="8" t="str">
        <f>VLOOKUP([3]!Vehiculos2022[[#This Row],[Proyecto]],[3]Proyectos!$C$6:$H$44,6,0)</f>
        <v>Operaciones Tecnicas</v>
      </c>
      <c r="O128" s="8" t="s">
        <v>641</v>
      </c>
      <c r="P128" s="13" t="s">
        <v>301</v>
      </c>
      <c r="Q128" s="51" t="s">
        <v>302</v>
      </c>
      <c r="R128" s="14">
        <v>46763</v>
      </c>
      <c r="S128" s="8" t="s">
        <v>255</v>
      </c>
      <c r="T128" s="31"/>
    </row>
    <row r="129" spans="2:20" x14ac:dyDescent="0.25">
      <c r="B129" s="8">
        <v>118</v>
      </c>
      <c r="C129" s="9">
        <v>45818.475288078705</v>
      </c>
      <c r="D129" s="33" t="s">
        <v>627</v>
      </c>
      <c r="E129" s="8" t="s">
        <v>628</v>
      </c>
      <c r="F129" s="8">
        <v>2025</v>
      </c>
      <c r="G129" s="11" t="s">
        <v>629</v>
      </c>
      <c r="H129" s="32"/>
      <c r="I129" s="8" t="s">
        <v>23</v>
      </c>
      <c r="J129" s="12" t="s">
        <v>630</v>
      </c>
      <c r="K129" s="8" t="s">
        <v>28</v>
      </c>
      <c r="L129" s="8" t="s">
        <v>41</v>
      </c>
      <c r="M129" s="8" t="str">
        <f>VLOOKUP([3]!Vehiculos2022[[#This Row],[Proyecto]],[3]Proyectos!$C$6:$H$44,2,0)</f>
        <v>ST-TG-V05-0005</v>
      </c>
      <c r="N129" s="8" t="str">
        <f>VLOOKUP([3]!Vehiculos2022[[#This Row],[Proyecto]],[3]Proyectos!$C$6:$H$44,6,0)</f>
        <v>Operaciones Tecnicas</v>
      </c>
      <c r="O129" s="8" t="s">
        <v>527</v>
      </c>
      <c r="P129" s="13" t="s">
        <v>536</v>
      </c>
      <c r="Q129" s="51" t="s">
        <v>537</v>
      </c>
      <c r="R129" s="14" t="s">
        <v>538</v>
      </c>
      <c r="S129" s="8" t="s">
        <v>255</v>
      </c>
      <c r="T129" s="31"/>
    </row>
    <row r="130" spans="2:20" x14ac:dyDescent="0.25">
      <c r="B130" s="8">
        <v>119</v>
      </c>
      <c r="C130" s="9">
        <v>45818.475288078705</v>
      </c>
      <c r="D130" s="15" t="s">
        <v>633</v>
      </c>
      <c r="E130" s="21" t="s">
        <v>21</v>
      </c>
      <c r="F130" s="8">
        <v>2024</v>
      </c>
      <c r="G130" s="11" t="s">
        <v>595</v>
      </c>
      <c r="H130" s="12" t="s">
        <v>724</v>
      </c>
      <c r="I130" s="8" t="s">
        <v>23</v>
      </c>
      <c r="J130" s="12" t="s">
        <v>35</v>
      </c>
      <c r="K130" s="8" t="s">
        <v>24</v>
      </c>
      <c r="L130" s="8" t="s">
        <v>362</v>
      </c>
      <c r="M130" s="8" t="str">
        <f>VLOOKUP([3]!Vehiculos2022[[#This Row],[Proyecto]],[3]Proyectos!$C$6:$H$44,2,0)</f>
        <v>IC-CL-F03-0007</v>
      </c>
      <c r="N130" s="8" t="str">
        <f>VLOOKUP([3]!Vehiculos2022[[#This Row],[Proyecto]],[3]Proyectos!$C$6:$H$44,6,0)</f>
        <v>O&amp;M</v>
      </c>
      <c r="O130" s="8" t="s">
        <v>25</v>
      </c>
      <c r="P130" s="13" t="s">
        <v>709</v>
      </c>
      <c r="Q130" s="35">
        <v>502299402558</v>
      </c>
      <c r="R130" s="14">
        <v>46677</v>
      </c>
      <c r="S130" s="8" t="s">
        <v>255</v>
      </c>
      <c r="T130" s="31"/>
    </row>
    <row r="131" spans="2:20" x14ac:dyDescent="0.25">
      <c r="B131" s="8">
        <v>120</v>
      </c>
      <c r="C131" s="9">
        <v>45818.475288078705</v>
      </c>
      <c r="D131" s="15" t="s">
        <v>634</v>
      </c>
      <c r="E131" s="8" t="s">
        <v>21</v>
      </c>
      <c r="F131" s="8"/>
      <c r="G131" s="8" t="s">
        <v>595</v>
      </c>
      <c r="H131" s="12" t="s">
        <v>635</v>
      </c>
      <c r="I131" s="8" t="s">
        <v>23</v>
      </c>
      <c r="J131" s="12" t="s">
        <v>35</v>
      </c>
      <c r="K131" s="8" t="s">
        <v>28</v>
      </c>
      <c r="L131" s="8" t="s">
        <v>29</v>
      </c>
      <c r="M131" s="8" t="str">
        <f>VLOOKUP([3]!Vehiculos2022[[#This Row],[Proyecto]],[3]Proyectos!$C$6:$H$44,2,0)</f>
        <v>IC-TG-F04-0015</v>
      </c>
      <c r="N131" s="8" t="str">
        <f>VLOOKUP([3]!Vehiculos2022[[#This Row],[Proyecto]],[3]Proyectos!$C$6:$H$44,6,0)</f>
        <v>Ingenieria</v>
      </c>
      <c r="O131" s="8" t="s">
        <v>30</v>
      </c>
      <c r="P131" s="13" t="s">
        <v>563</v>
      </c>
      <c r="Q131" s="51" t="s">
        <v>529</v>
      </c>
      <c r="R131" s="14"/>
      <c r="S131" s="8"/>
      <c r="T131" s="31"/>
    </row>
    <row r="132" spans="2:20" x14ac:dyDescent="0.25">
      <c r="B132" s="8">
        <v>121</v>
      </c>
      <c r="C132" s="9">
        <v>45818.475288078705</v>
      </c>
      <c r="D132" s="15" t="s">
        <v>658</v>
      </c>
      <c r="E132" s="21" t="s">
        <v>21</v>
      </c>
      <c r="F132" s="8">
        <v>2023</v>
      </c>
      <c r="G132" s="11" t="s">
        <v>595</v>
      </c>
      <c r="H132" s="12" t="s">
        <v>659</v>
      </c>
      <c r="I132" s="8" t="s">
        <v>23</v>
      </c>
      <c r="J132" s="12" t="s">
        <v>35</v>
      </c>
      <c r="K132" s="8" t="s">
        <v>534</v>
      </c>
      <c r="L132" s="8" t="s">
        <v>37</v>
      </c>
      <c r="M132" s="8" t="str">
        <f>VLOOKUP([3]!Vehiculos2022[[#This Row],[Proyecto]],[3]Proyectos!$C$6:$H$44,2,0)</f>
        <v>IC-TG-F04-0015</v>
      </c>
      <c r="N132" s="8" t="str">
        <f>VLOOKUP([3]!Vehiculos2022[[#This Row],[Proyecto]],[3]Proyectos!$C$6:$H$44,6,0)</f>
        <v>Ingenieria</v>
      </c>
      <c r="O132" s="8" t="s">
        <v>270</v>
      </c>
      <c r="P132" s="13" t="s">
        <v>376</v>
      </c>
      <c r="Q132" s="51" t="s">
        <v>345</v>
      </c>
      <c r="R132" s="14"/>
      <c r="S132" s="8"/>
      <c r="T132" s="31"/>
    </row>
    <row r="133" spans="2:20" x14ac:dyDescent="0.25">
      <c r="B133" s="8">
        <v>122</v>
      </c>
      <c r="C133" s="9">
        <v>45818.475288078705</v>
      </c>
      <c r="D133" s="15" t="s">
        <v>660</v>
      </c>
      <c r="E133" s="8" t="s">
        <v>21</v>
      </c>
      <c r="F133" s="8">
        <v>2023</v>
      </c>
      <c r="G133" s="11" t="s">
        <v>595</v>
      </c>
      <c r="H133" s="12" t="s">
        <v>661</v>
      </c>
      <c r="I133" s="8" t="s">
        <v>23</v>
      </c>
      <c r="J133" s="12" t="s">
        <v>35</v>
      </c>
      <c r="K133" s="8" t="s">
        <v>28</v>
      </c>
      <c r="L133" s="8" t="s">
        <v>29</v>
      </c>
      <c r="M133" s="8" t="str">
        <f>VLOOKUP([3]!Vehiculos2022[[#This Row],[Proyecto]],[3]Proyectos!$C$6:$H$44,2,0)</f>
        <v>IC-TG-F04-0015</v>
      </c>
      <c r="N133" s="8" t="str">
        <f>VLOOKUP([3]!Vehiculos2022[[#This Row],[Proyecto]],[3]Proyectos!$C$6:$H$44,6,0)</f>
        <v>Ingenieria</v>
      </c>
      <c r="O133" s="8" t="s">
        <v>30</v>
      </c>
      <c r="P133" s="13" t="s">
        <v>662</v>
      </c>
      <c r="Q133" s="51" t="s">
        <v>320</v>
      </c>
      <c r="R133" s="14"/>
      <c r="S133" s="8"/>
      <c r="T133" s="31"/>
    </row>
    <row r="134" spans="2:20" x14ac:dyDescent="0.25">
      <c r="B134" s="8">
        <v>123</v>
      </c>
      <c r="C134" s="9">
        <v>45818.475288078705</v>
      </c>
      <c r="D134" s="15" t="s">
        <v>668</v>
      </c>
      <c r="E134" s="8" t="s">
        <v>351</v>
      </c>
      <c r="F134" s="8">
        <v>2022</v>
      </c>
      <c r="G134" s="11" t="s">
        <v>352</v>
      </c>
      <c r="H134" s="12" t="s">
        <v>725</v>
      </c>
      <c r="I134" s="8" t="s">
        <v>23</v>
      </c>
      <c r="J134" s="12" t="s">
        <v>319</v>
      </c>
      <c r="K134" s="8" t="s">
        <v>236</v>
      </c>
      <c r="L134" s="8" t="s">
        <v>39</v>
      </c>
      <c r="M134" s="8" t="str">
        <f>VLOOKUP([3]!Vehiculos2022[[#This Row],[Proyecto]],[3]Proyectos!$C$6:$H$44,2,0)</f>
        <v>IC-TG-F04-0017</v>
      </c>
      <c r="N134" s="8" t="str">
        <f>VLOOKUP([3]!Vehiculos2022[[#This Row],[Proyecto]],[3]Proyectos!$C$6:$H$44,6,0)</f>
        <v>Ingenieria</v>
      </c>
      <c r="O134" s="8" t="s">
        <v>663</v>
      </c>
      <c r="P134" s="13" t="s">
        <v>681</v>
      </c>
      <c r="Q134" s="51" t="s">
        <v>320</v>
      </c>
      <c r="R134" s="14"/>
      <c r="S134" s="8"/>
      <c r="T134" s="31"/>
    </row>
    <row r="135" spans="2:20" x14ac:dyDescent="0.25">
      <c r="B135" s="8">
        <v>124</v>
      </c>
      <c r="C135" s="9">
        <v>45818.475288078705</v>
      </c>
      <c r="D135" s="33" t="s">
        <v>682</v>
      </c>
      <c r="E135" s="39" t="s">
        <v>26</v>
      </c>
      <c r="F135" s="12">
        <v>2025</v>
      </c>
      <c r="G135" s="11" t="s">
        <v>357</v>
      </c>
      <c r="H135" s="12"/>
      <c r="I135" s="8" t="s">
        <v>23</v>
      </c>
      <c r="J135" s="12" t="s">
        <v>319</v>
      </c>
      <c r="K135" s="12" t="s">
        <v>24</v>
      </c>
      <c r="L135" s="8" t="s">
        <v>27</v>
      </c>
      <c r="M135" s="8" t="str">
        <f>VLOOKUP([3]!Vehiculos2022[[#This Row],[Proyecto]],[3]Proyectos!$C$6:$H$44,2,0)</f>
        <v>IC-CL-F03-0007</v>
      </c>
      <c r="N135" s="8" t="str">
        <f>VLOOKUP([3]!Vehiculos2022[[#This Row],[Proyecto]],[3]Proyectos!$C$6:$H$44,6,0)</f>
        <v>O&amp;M</v>
      </c>
      <c r="O135" s="8" t="s">
        <v>25</v>
      </c>
      <c r="P135" s="27" t="s">
        <v>865</v>
      </c>
      <c r="Q135" s="35">
        <v>501198913193</v>
      </c>
      <c r="R135" s="16">
        <v>46586</v>
      </c>
      <c r="S135" s="8" t="s">
        <v>255</v>
      </c>
      <c r="T135" s="45"/>
    </row>
    <row r="136" spans="2:20" x14ac:dyDescent="0.25">
      <c r="B136" s="8">
        <v>125</v>
      </c>
      <c r="C136" s="9">
        <v>45818.475288078705</v>
      </c>
      <c r="D136" s="33" t="s">
        <v>710</v>
      </c>
      <c r="E136" s="12" t="s">
        <v>21</v>
      </c>
      <c r="F136" s="12">
        <v>2023</v>
      </c>
      <c r="G136" s="11" t="s">
        <v>22</v>
      </c>
      <c r="H136" s="12" t="s">
        <v>711</v>
      </c>
      <c r="I136" s="8" t="s">
        <v>23</v>
      </c>
      <c r="J136" s="12" t="s">
        <v>35</v>
      </c>
      <c r="K136" s="12" t="s">
        <v>33</v>
      </c>
      <c r="L136" s="8" t="s">
        <v>27</v>
      </c>
      <c r="M136" s="8" t="str">
        <f>VLOOKUP([3]!Vehiculos2022[[#This Row],[Proyecto]],[3]Proyectos!$C$6:$H$44,2,0)</f>
        <v>IC-CL-F03-0007</v>
      </c>
      <c r="N136" s="8" t="str">
        <f>VLOOKUP([3]!Vehiculos2022[[#This Row],[Proyecto]],[3]Proyectos!$C$6:$H$44,6,0)</f>
        <v>O&amp;M</v>
      </c>
      <c r="O136" s="8" t="s">
        <v>25</v>
      </c>
      <c r="P136" s="27" t="s">
        <v>775</v>
      </c>
      <c r="Q136" s="35" t="s">
        <v>747</v>
      </c>
      <c r="R136" s="16">
        <v>46249</v>
      </c>
      <c r="S136" s="8" t="s">
        <v>255</v>
      </c>
      <c r="T136" s="45"/>
    </row>
    <row r="137" spans="2:20" x14ac:dyDescent="0.25">
      <c r="B137" s="8">
        <v>126</v>
      </c>
      <c r="C137" s="9">
        <v>45818.475288078705</v>
      </c>
      <c r="D137" s="33" t="s">
        <v>726</v>
      </c>
      <c r="E137" s="12" t="s">
        <v>21</v>
      </c>
      <c r="F137" s="12">
        <v>2022</v>
      </c>
      <c r="G137" s="11" t="s">
        <v>22</v>
      </c>
      <c r="H137" s="12" t="s">
        <v>727</v>
      </c>
      <c r="I137" s="8" t="s">
        <v>23</v>
      </c>
      <c r="J137" s="12" t="s">
        <v>319</v>
      </c>
      <c r="K137" s="12" t="s">
        <v>236</v>
      </c>
      <c r="L137" s="8" t="s">
        <v>41</v>
      </c>
      <c r="M137" s="8" t="str">
        <f>VLOOKUP([3]!Vehiculos2022[[#This Row],[Proyecto]],[3]Proyectos!$C$6:$H$44,2,0)</f>
        <v>ST-TG-V05-0005</v>
      </c>
      <c r="N137" s="8" t="str">
        <f>VLOOKUP([3]!Vehiculos2022[[#This Row],[Proyecto]],[3]Proyectos!$C$6:$H$44,6,0)</f>
        <v>Operaciones Tecnicas</v>
      </c>
      <c r="O137" s="8" t="s">
        <v>249</v>
      </c>
      <c r="P137" s="27" t="s">
        <v>776</v>
      </c>
      <c r="Q137" s="51" t="s">
        <v>748</v>
      </c>
      <c r="R137" s="16" t="s">
        <v>749</v>
      </c>
      <c r="S137" s="8" t="s">
        <v>255</v>
      </c>
      <c r="T137" s="31"/>
    </row>
    <row r="138" spans="2:20" x14ac:dyDescent="0.25">
      <c r="B138" s="8">
        <v>127</v>
      </c>
      <c r="C138" s="9">
        <v>45818.475288078705</v>
      </c>
      <c r="D138" s="15" t="s">
        <v>838</v>
      </c>
      <c r="E138" s="8" t="s">
        <v>26</v>
      </c>
      <c r="F138" s="8">
        <v>2024</v>
      </c>
      <c r="G138" s="8" t="s">
        <v>357</v>
      </c>
      <c r="H138" s="12" t="s">
        <v>839</v>
      </c>
      <c r="I138" s="8" t="s">
        <v>23</v>
      </c>
      <c r="J138" s="12" t="s">
        <v>319</v>
      </c>
      <c r="K138" s="8" t="s">
        <v>571</v>
      </c>
      <c r="L138" s="8" t="s">
        <v>237</v>
      </c>
      <c r="M138" s="8" t="str">
        <f>VLOOKUP([3]!Vehiculos2022[[#This Row],[Proyecto]],[3]Proyectos!$C$6:$H$44,2,0)</f>
        <v>ST-TG-V05-0001</v>
      </c>
      <c r="N138" s="8" t="str">
        <f>VLOOKUP([3]!Vehiculos2022[[#This Row],[Proyecto]],[3]Proyectos!$C$6:$H$44,6,0)</f>
        <v>Operaciones Tecnicas</v>
      </c>
      <c r="O138" s="8" t="s">
        <v>641</v>
      </c>
      <c r="P138" s="13" t="s">
        <v>840</v>
      </c>
      <c r="Q138" s="51" t="s">
        <v>841</v>
      </c>
      <c r="R138" s="14">
        <v>45644</v>
      </c>
      <c r="S138" s="8" t="s">
        <v>255</v>
      </c>
      <c r="T138" s="31"/>
    </row>
    <row r="139" spans="2:20" x14ac:dyDescent="0.25">
      <c r="B139" s="8">
        <v>128</v>
      </c>
      <c r="C139" s="9">
        <v>45818.475288078705</v>
      </c>
      <c r="D139" s="15" t="s">
        <v>842</v>
      </c>
      <c r="E139" s="21" t="s">
        <v>26</v>
      </c>
      <c r="F139" s="8">
        <v>2024</v>
      </c>
      <c r="G139" s="8" t="s">
        <v>357</v>
      </c>
      <c r="H139" s="12" t="s">
        <v>843</v>
      </c>
      <c r="I139" s="8" t="s">
        <v>23</v>
      </c>
      <c r="J139" s="12" t="s">
        <v>319</v>
      </c>
      <c r="K139" s="8" t="s">
        <v>571</v>
      </c>
      <c r="L139" s="8" t="s">
        <v>237</v>
      </c>
      <c r="M139" s="8" t="str">
        <f>VLOOKUP([3]!Vehiculos2022[[#This Row],[Proyecto]],[3]Proyectos!$C$6:$H$44,2,0)</f>
        <v>ST-TG-V05-0001</v>
      </c>
      <c r="N139" s="8" t="str">
        <f>VLOOKUP([3]!Vehiculos2022[[#This Row],[Proyecto]],[3]Proyectos!$C$6:$H$44,6,0)</f>
        <v>Operaciones Tecnicas</v>
      </c>
      <c r="O139" s="8" t="s">
        <v>641</v>
      </c>
      <c r="P139" s="13" t="s">
        <v>767</v>
      </c>
      <c r="Q139" s="51" t="s">
        <v>741</v>
      </c>
      <c r="R139" s="14">
        <v>45545</v>
      </c>
      <c r="S139" s="8" t="s">
        <v>255</v>
      </c>
      <c r="T139" s="31"/>
    </row>
    <row r="140" spans="2:20" x14ac:dyDescent="0.25">
      <c r="B140" s="8">
        <v>129</v>
      </c>
      <c r="C140" s="9">
        <v>45818.475288078705</v>
      </c>
      <c r="D140" s="15" t="s">
        <v>844</v>
      </c>
      <c r="E140" s="8" t="s">
        <v>26</v>
      </c>
      <c r="F140" s="8">
        <v>2024</v>
      </c>
      <c r="G140" s="8" t="s">
        <v>357</v>
      </c>
      <c r="H140" s="12" t="s">
        <v>845</v>
      </c>
      <c r="I140" s="8" t="s">
        <v>23</v>
      </c>
      <c r="J140" s="12" t="s">
        <v>319</v>
      </c>
      <c r="K140" s="8" t="s">
        <v>534</v>
      </c>
      <c r="L140" s="8" t="s">
        <v>237</v>
      </c>
      <c r="M140" s="8" t="str">
        <f>VLOOKUP([3]!Vehiculos2022[[#This Row],[Proyecto]],[3]Proyectos!$C$6:$H$44,2,0)</f>
        <v>ST-TG-V05-0001</v>
      </c>
      <c r="N140" s="8" t="str">
        <f>VLOOKUP([3]!Vehiculos2022[[#This Row],[Proyecto]],[3]Proyectos!$C$6:$H$44,6,0)</f>
        <v>Operaciones Tecnicas</v>
      </c>
      <c r="O140" s="8" t="s">
        <v>641</v>
      </c>
      <c r="P140" s="13" t="s">
        <v>691</v>
      </c>
      <c r="Q140" s="51" t="s">
        <v>692</v>
      </c>
      <c r="R140" s="14">
        <v>45392</v>
      </c>
      <c r="S140" s="8" t="s">
        <v>255</v>
      </c>
      <c r="T140" s="31"/>
    </row>
    <row r="141" spans="2:20" x14ac:dyDescent="0.25">
      <c r="B141" s="8">
        <v>130</v>
      </c>
      <c r="C141" s="9">
        <v>45818.475288078705</v>
      </c>
      <c r="D141" s="15" t="s">
        <v>59</v>
      </c>
      <c r="E141" s="8" t="s">
        <v>21</v>
      </c>
      <c r="F141" s="8">
        <v>2014</v>
      </c>
      <c r="G141" s="8" t="s">
        <v>22</v>
      </c>
      <c r="H141" s="12" t="s">
        <v>205</v>
      </c>
      <c r="I141" s="8" t="s">
        <v>68</v>
      </c>
      <c r="J141" s="12"/>
      <c r="K141" s="8" t="s">
        <v>28</v>
      </c>
      <c r="L141" s="8" t="s">
        <v>79</v>
      </c>
      <c r="M141" s="8" t="str">
        <f>VLOOKUP([3]!Vehiculos2022[[#This Row],[Proyecto]],[3]Proyectos!$C$6:$H$44,2,0)</f>
        <v>COI-COI-F02-0015</v>
      </c>
      <c r="N141" s="8" t="str">
        <f>VLOOKUP([3]!Vehiculos2022[[#This Row],[Proyecto]],[3]Proyectos!$C$6:$H$44,6,0)</f>
        <v>-</v>
      </c>
      <c r="O141" s="8" t="s">
        <v>229</v>
      </c>
      <c r="P141" s="13" t="s">
        <v>243</v>
      </c>
      <c r="Q141" s="51"/>
      <c r="R141" s="14"/>
      <c r="S141" s="8"/>
      <c r="T141" s="31"/>
    </row>
    <row r="142" spans="2:20" x14ac:dyDescent="0.25">
      <c r="B142" s="8">
        <v>131</v>
      </c>
      <c r="C142" s="9">
        <v>45818.475288078705</v>
      </c>
      <c r="D142" s="15" t="s">
        <v>60</v>
      </c>
      <c r="E142" s="8" t="s">
        <v>21</v>
      </c>
      <c r="F142" s="8">
        <v>2014</v>
      </c>
      <c r="G142" s="8" t="s">
        <v>22</v>
      </c>
      <c r="H142" s="12" t="s">
        <v>206</v>
      </c>
      <c r="I142" s="8" t="s">
        <v>68</v>
      </c>
      <c r="J142" s="12"/>
      <c r="K142" s="8" t="s">
        <v>28</v>
      </c>
      <c r="L142" s="8" t="s">
        <v>79</v>
      </c>
      <c r="M142" s="8" t="str">
        <f>VLOOKUP([3]!Vehiculos2022[[#This Row],[Proyecto]],[3]Proyectos!$C$6:$H$44,2,0)</f>
        <v>COI-COI-F02-0015</v>
      </c>
      <c r="N142" s="8" t="str">
        <f>VLOOKUP([3]!Vehiculos2022[[#This Row],[Proyecto]],[3]Proyectos!$C$6:$H$44,6,0)</f>
        <v>-</v>
      </c>
      <c r="O142" s="8" t="s">
        <v>229</v>
      </c>
      <c r="P142" s="13" t="s">
        <v>243</v>
      </c>
      <c r="Q142" s="51"/>
      <c r="R142" s="14"/>
      <c r="S142" s="8"/>
      <c r="T142" s="31"/>
    </row>
    <row r="143" spans="2:20" x14ac:dyDescent="0.25">
      <c r="B143" s="8">
        <v>132</v>
      </c>
      <c r="C143" s="9">
        <v>45818.475288078705</v>
      </c>
      <c r="D143" s="34" t="s">
        <v>61</v>
      </c>
      <c r="E143" s="21" t="s">
        <v>21</v>
      </c>
      <c r="F143" s="8">
        <v>2014</v>
      </c>
      <c r="G143" s="8" t="s">
        <v>22</v>
      </c>
      <c r="H143" s="12" t="s">
        <v>207</v>
      </c>
      <c r="I143" s="8" t="s">
        <v>68</v>
      </c>
      <c r="J143" s="12"/>
      <c r="K143" s="8" t="s">
        <v>28</v>
      </c>
      <c r="L143" s="8" t="s">
        <v>79</v>
      </c>
      <c r="M143" s="8" t="str">
        <f>VLOOKUP([3]!Vehiculos2022[[#This Row],[Proyecto]],[3]Proyectos!$C$6:$H$44,2,0)</f>
        <v>COI-COI-F02-0015</v>
      </c>
      <c r="N143" s="8" t="str">
        <f>VLOOKUP([3]!Vehiculos2022[[#This Row],[Proyecto]],[3]Proyectos!$C$6:$H$44,6,0)</f>
        <v>-</v>
      </c>
      <c r="O143" s="8" t="s">
        <v>229</v>
      </c>
      <c r="P143" s="13" t="s">
        <v>243</v>
      </c>
      <c r="Q143" s="51"/>
      <c r="R143" s="14"/>
      <c r="S143" s="8"/>
      <c r="T143" s="31"/>
    </row>
    <row r="144" spans="2:20" x14ac:dyDescent="0.25">
      <c r="B144" s="8">
        <v>133</v>
      </c>
      <c r="C144" s="9">
        <v>45818.475288078705</v>
      </c>
      <c r="D144" s="15" t="s">
        <v>62</v>
      </c>
      <c r="E144" s="8" t="s">
        <v>65</v>
      </c>
      <c r="F144" s="8">
        <v>2013</v>
      </c>
      <c r="G144" s="8" t="s">
        <v>63</v>
      </c>
      <c r="H144" s="12" t="s">
        <v>208</v>
      </c>
      <c r="I144" s="8" t="s">
        <v>68</v>
      </c>
      <c r="J144" s="12"/>
      <c r="K144" s="8" t="s">
        <v>28</v>
      </c>
      <c r="L144" s="8" t="s">
        <v>79</v>
      </c>
      <c r="M144" s="8" t="str">
        <f>VLOOKUP([3]!Vehiculos2022[[#This Row],[Proyecto]],[3]Proyectos!$C$6:$H$44,2,0)</f>
        <v>COI-COI-F02-0015</v>
      </c>
      <c r="N144" s="8" t="str">
        <f>VLOOKUP([3]!Vehiculos2022[[#This Row],[Proyecto]],[3]Proyectos!$C$6:$H$44,6,0)</f>
        <v>-</v>
      </c>
      <c r="O144" s="8" t="s">
        <v>229</v>
      </c>
      <c r="P144" s="13" t="s">
        <v>243</v>
      </c>
      <c r="Q144" s="51"/>
      <c r="R144" s="14"/>
      <c r="S144" s="8"/>
      <c r="T144" s="31"/>
    </row>
    <row r="145" spans="2:20" x14ac:dyDescent="0.25">
      <c r="B145" s="8">
        <v>134</v>
      </c>
      <c r="C145" s="9">
        <v>45818.475288078705</v>
      </c>
      <c r="D145" s="15" t="s">
        <v>64</v>
      </c>
      <c r="E145" s="8" t="s">
        <v>65</v>
      </c>
      <c r="F145" s="8">
        <v>2014</v>
      </c>
      <c r="G145" s="8" t="s">
        <v>66</v>
      </c>
      <c r="H145" s="12" t="s">
        <v>67</v>
      </c>
      <c r="I145" s="8" t="s">
        <v>68</v>
      </c>
      <c r="J145" s="12"/>
      <c r="K145" s="8" t="s">
        <v>28</v>
      </c>
      <c r="L145" s="8" t="s">
        <v>394</v>
      </c>
      <c r="M145" s="8" t="str">
        <f>VLOOKUP([3]!Vehiculos2022[[#This Row],[Proyecto]],[3]Proyectos!$C$6:$H$44,2,0)</f>
        <v>COI-COI-F02-0003</v>
      </c>
      <c r="N145" s="8" t="str">
        <f>VLOOKUP([3]!Vehiculos2022[[#This Row],[Proyecto]],[3]Proyectos!$C$6:$H$44,6,0)</f>
        <v>-</v>
      </c>
      <c r="O145" s="8" t="s">
        <v>229</v>
      </c>
      <c r="P145" s="13" t="s">
        <v>243</v>
      </c>
      <c r="Q145" s="51"/>
      <c r="R145" s="14"/>
      <c r="S145" s="8"/>
      <c r="T145" s="31"/>
    </row>
    <row r="146" spans="2:20" x14ac:dyDescent="0.25">
      <c r="B146" s="8">
        <v>135</v>
      </c>
      <c r="C146" s="9">
        <v>45818.475288078705</v>
      </c>
      <c r="D146" s="10" t="s">
        <v>69</v>
      </c>
      <c r="E146" s="21" t="s">
        <v>216</v>
      </c>
      <c r="F146" s="8">
        <v>2016</v>
      </c>
      <c r="G146" s="11" t="s">
        <v>70</v>
      </c>
      <c r="H146" s="12" t="s">
        <v>71</v>
      </c>
      <c r="I146" s="8" t="s">
        <v>68</v>
      </c>
      <c r="J146" s="12"/>
      <c r="K146" s="8" t="s">
        <v>236</v>
      </c>
      <c r="L146" s="8" t="s">
        <v>809</v>
      </c>
      <c r="M146" s="8" t="str">
        <f>VLOOKUP([3]!Vehiculos2022[[#This Row],[Proyecto]],[3]Proyectos!$C$6:$H$44,2,0)</f>
        <v>IC-HW-V05-0004</v>
      </c>
      <c r="N146" s="8" t="str">
        <f>VLOOKUP([3]!Vehiculos2022[[#This Row],[Proyecto]],[3]Proyectos!$C$6:$H$44,6,0)</f>
        <v>Operaciones Tecnicas</v>
      </c>
      <c r="O146" s="8" t="s">
        <v>249</v>
      </c>
      <c r="P146" s="13" t="s">
        <v>409</v>
      </c>
      <c r="Q146" s="35" t="s">
        <v>410</v>
      </c>
      <c r="R146" s="14">
        <v>45504</v>
      </c>
      <c r="S146" s="8" t="s">
        <v>255</v>
      </c>
      <c r="T146" s="31"/>
    </row>
    <row r="147" spans="2:20" x14ac:dyDescent="0.25">
      <c r="B147" s="8">
        <v>136</v>
      </c>
      <c r="C147" s="9">
        <v>45818.475288078705</v>
      </c>
      <c r="D147" s="15" t="s">
        <v>72</v>
      </c>
      <c r="E147" s="8" t="s">
        <v>21</v>
      </c>
      <c r="F147" s="8">
        <v>2016</v>
      </c>
      <c r="G147" s="8" t="s">
        <v>22</v>
      </c>
      <c r="H147" s="12" t="s">
        <v>73</v>
      </c>
      <c r="I147" s="8" t="s">
        <v>68</v>
      </c>
      <c r="J147" s="12"/>
      <c r="K147" s="8" t="s">
        <v>28</v>
      </c>
      <c r="L147" s="8" t="s">
        <v>79</v>
      </c>
      <c r="M147" s="8" t="str">
        <f>VLOOKUP([3]!Vehiculos2022[[#This Row],[Proyecto]],[3]Proyectos!$C$6:$H$44,2,0)</f>
        <v>COI-COI-F02-0015</v>
      </c>
      <c r="N147" s="8" t="str">
        <f>VLOOKUP([3]!Vehiculos2022[[#This Row],[Proyecto]],[3]Proyectos!$C$6:$H$44,6,0)</f>
        <v>-</v>
      </c>
      <c r="O147" s="8" t="s">
        <v>229</v>
      </c>
      <c r="P147" s="13" t="s">
        <v>243</v>
      </c>
      <c r="Q147" s="51"/>
      <c r="R147" s="14"/>
      <c r="S147" s="8"/>
      <c r="T147" s="31"/>
    </row>
    <row r="148" spans="2:20" x14ac:dyDescent="0.25">
      <c r="B148" s="8">
        <v>137</v>
      </c>
      <c r="C148" s="9">
        <v>45818.475288078705</v>
      </c>
      <c r="D148" s="15" t="s">
        <v>74</v>
      </c>
      <c r="E148" s="8" t="s">
        <v>21</v>
      </c>
      <c r="F148" s="8">
        <v>2016</v>
      </c>
      <c r="G148" s="8" t="s">
        <v>22</v>
      </c>
      <c r="H148" s="12" t="s">
        <v>75</v>
      </c>
      <c r="I148" s="8" t="s">
        <v>68</v>
      </c>
      <c r="J148" s="12"/>
      <c r="K148" s="8" t="s">
        <v>28</v>
      </c>
      <c r="L148" s="8" t="s">
        <v>79</v>
      </c>
      <c r="M148" s="8" t="str">
        <f>VLOOKUP([3]!Vehiculos2022[[#This Row],[Proyecto]],[3]Proyectos!$C$6:$H$44,2,0)</f>
        <v>COI-COI-F02-0015</v>
      </c>
      <c r="N148" s="8" t="str">
        <f>VLOOKUP([3]!Vehiculos2022[[#This Row],[Proyecto]],[3]Proyectos!$C$6:$H$44,6,0)</f>
        <v>-</v>
      </c>
      <c r="O148" s="8" t="s">
        <v>229</v>
      </c>
      <c r="P148" s="13" t="s">
        <v>243</v>
      </c>
      <c r="Q148" s="51"/>
      <c r="R148" s="14"/>
      <c r="S148" s="8"/>
      <c r="T148" s="31"/>
    </row>
    <row r="149" spans="2:20" x14ac:dyDescent="0.25">
      <c r="B149" s="8">
        <v>138</v>
      </c>
      <c r="C149" s="9">
        <v>45818.475288078705</v>
      </c>
      <c r="D149" s="15" t="s">
        <v>77</v>
      </c>
      <c r="E149" s="21" t="s">
        <v>21</v>
      </c>
      <c r="F149" s="8">
        <v>2016</v>
      </c>
      <c r="G149" s="8" t="s">
        <v>22</v>
      </c>
      <c r="H149" s="12" t="s">
        <v>78</v>
      </c>
      <c r="I149" s="8" t="s">
        <v>68</v>
      </c>
      <c r="J149" s="12"/>
      <c r="K149" s="8" t="s">
        <v>28</v>
      </c>
      <c r="L149" s="8" t="s">
        <v>394</v>
      </c>
      <c r="M149" s="8" t="str">
        <f>VLOOKUP([3]!Vehiculos2022[[#This Row],[Proyecto]],[3]Proyectos!$C$6:$H$44,2,0)</f>
        <v>COI-COI-F02-0003</v>
      </c>
      <c r="N149" s="8" t="str">
        <f>VLOOKUP([3]!Vehiculos2022[[#This Row],[Proyecto]],[3]Proyectos!$C$6:$H$44,6,0)</f>
        <v>-</v>
      </c>
      <c r="O149" s="8" t="s">
        <v>229</v>
      </c>
      <c r="P149" s="13" t="s">
        <v>243</v>
      </c>
      <c r="Q149" s="51"/>
      <c r="R149" s="14"/>
      <c r="S149" s="8"/>
      <c r="T149" s="31"/>
    </row>
    <row r="150" spans="2:20" x14ac:dyDescent="0.25">
      <c r="B150" s="8">
        <v>139</v>
      </c>
      <c r="C150" s="9">
        <v>45818.475288078705</v>
      </c>
      <c r="D150" s="15" t="s">
        <v>80</v>
      </c>
      <c r="E150" s="8" t="s">
        <v>21</v>
      </c>
      <c r="F150" s="8">
        <v>2016</v>
      </c>
      <c r="G150" s="8" t="s">
        <v>22</v>
      </c>
      <c r="H150" s="12" t="s">
        <v>81</v>
      </c>
      <c r="I150" s="8" t="s">
        <v>68</v>
      </c>
      <c r="J150" s="12"/>
      <c r="K150" s="8" t="s">
        <v>47</v>
      </c>
      <c r="L150" s="8" t="s">
        <v>79</v>
      </c>
      <c r="M150" s="8" t="str">
        <f>VLOOKUP([3]!Vehiculos2022[[#This Row],[Proyecto]],[3]Proyectos!$C$6:$H$44,2,0)</f>
        <v>COI-COI-F02-0015</v>
      </c>
      <c r="N150" s="8" t="str">
        <f>VLOOKUP([3]!Vehiculos2022[[#This Row],[Proyecto]],[3]Proyectos!$C$6:$H$44,6,0)</f>
        <v>-</v>
      </c>
      <c r="O150" s="8" t="s">
        <v>229</v>
      </c>
      <c r="P150" s="13" t="s">
        <v>243</v>
      </c>
      <c r="Q150" s="51"/>
      <c r="R150" s="14"/>
      <c r="S150" s="8"/>
      <c r="T150" s="31"/>
    </row>
    <row r="151" spans="2:20" ht="13.5" customHeight="1" x14ac:dyDescent="0.25">
      <c r="B151" s="8">
        <v>140</v>
      </c>
      <c r="C151" s="9">
        <v>45818.475288078705</v>
      </c>
      <c r="D151" s="15" t="s">
        <v>238</v>
      </c>
      <c r="E151" s="8" t="s">
        <v>21</v>
      </c>
      <c r="F151" s="8">
        <v>2016</v>
      </c>
      <c r="G151" s="8" t="s">
        <v>22</v>
      </c>
      <c r="H151" s="12" t="s">
        <v>239</v>
      </c>
      <c r="I151" s="8" t="s">
        <v>68</v>
      </c>
      <c r="J151" s="12"/>
      <c r="K151" s="8" t="s">
        <v>43</v>
      </c>
      <c r="L151" s="8" t="s">
        <v>37</v>
      </c>
      <c r="M151" s="8" t="str">
        <f>VLOOKUP([3]!Vehiculos2022[[#This Row],[Proyecto]],[3]Proyectos!$C$6:$H$44,2,0)</f>
        <v>IC-TG-F04-0015</v>
      </c>
      <c r="N151" s="8" t="str">
        <f>VLOOKUP([3]!Vehiculos2022[[#This Row],[Proyecto]],[3]Proyectos!$C$6:$H$44,6,0)</f>
        <v>Ingenieria</v>
      </c>
      <c r="O151" s="8" t="s">
        <v>270</v>
      </c>
      <c r="P151" s="13" t="s">
        <v>813</v>
      </c>
      <c r="Q151" s="51" t="s">
        <v>322</v>
      </c>
      <c r="R151" s="14">
        <v>46674</v>
      </c>
      <c r="S151" s="8" t="s">
        <v>255</v>
      </c>
      <c r="T151" s="31"/>
    </row>
    <row r="152" spans="2:20" x14ac:dyDescent="0.25">
      <c r="B152" s="8">
        <v>141</v>
      </c>
      <c r="C152" s="9">
        <v>45818.475288078705</v>
      </c>
      <c r="D152" s="15" t="s">
        <v>82</v>
      </c>
      <c r="E152" s="21" t="s">
        <v>83</v>
      </c>
      <c r="F152" s="8">
        <v>2013</v>
      </c>
      <c r="G152" s="8" t="s">
        <v>84</v>
      </c>
      <c r="H152" s="12" t="s">
        <v>230</v>
      </c>
      <c r="I152" s="8" t="s">
        <v>68</v>
      </c>
      <c r="J152" s="12"/>
      <c r="K152" s="8" t="s">
        <v>28</v>
      </c>
      <c r="L152" s="8" t="s">
        <v>87</v>
      </c>
      <c r="M152" s="8" t="str">
        <f>VLOOKUP([3]!Vehiculos2022[[#This Row],[Proyecto]],[3]Proyectos!$C$6:$H$44,2,0)</f>
        <v>-</v>
      </c>
      <c r="N152" s="8" t="str">
        <f>VLOOKUP([3]!Vehiculos2022[[#This Row],[Proyecto]],[3]Proyectos!$C$6:$H$44,6,0)</f>
        <v>-</v>
      </c>
      <c r="O152" s="8" t="s">
        <v>229</v>
      </c>
      <c r="P152" s="13" t="s">
        <v>243</v>
      </c>
      <c r="Q152" s="51"/>
      <c r="R152" s="14"/>
      <c r="S152" s="8"/>
      <c r="T152" s="31"/>
    </row>
    <row r="153" spans="2:20" x14ac:dyDescent="0.25">
      <c r="B153" s="8">
        <v>142</v>
      </c>
      <c r="C153" s="9">
        <v>45818.475288078705</v>
      </c>
      <c r="D153" s="15" t="s">
        <v>85</v>
      </c>
      <c r="E153" s="8" t="s">
        <v>26</v>
      </c>
      <c r="F153" s="8">
        <v>2005</v>
      </c>
      <c r="G153" s="8" t="s">
        <v>86</v>
      </c>
      <c r="H153" s="12" t="s">
        <v>514</v>
      </c>
      <c r="I153" s="8" t="s">
        <v>68</v>
      </c>
      <c r="J153" s="12"/>
      <c r="K153" s="8" t="s">
        <v>28</v>
      </c>
      <c r="L153" s="8" t="s">
        <v>87</v>
      </c>
      <c r="M153" s="8" t="str">
        <f>VLOOKUP([3]!Vehiculos2022[[#This Row],[Proyecto]],[3]Proyectos!$C$6:$H$44,2,0)</f>
        <v>-</v>
      </c>
      <c r="N153" s="8" t="str">
        <f>VLOOKUP([3]!Vehiculos2022[[#This Row],[Proyecto]],[3]Proyectos!$C$6:$H$44,6,0)</f>
        <v>-</v>
      </c>
      <c r="O153" s="8" t="s">
        <v>229</v>
      </c>
      <c r="P153" s="13" t="s">
        <v>243</v>
      </c>
      <c r="Q153" s="51"/>
      <c r="R153" s="14"/>
      <c r="S153" s="8"/>
      <c r="T153" s="31"/>
    </row>
    <row r="154" spans="2:20" x14ac:dyDescent="0.25">
      <c r="B154" s="8">
        <v>143</v>
      </c>
      <c r="C154" s="9">
        <v>45818.475288078705</v>
      </c>
      <c r="D154" s="15" t="s">
        <v>88</v>
      </c>
      <c r="E154" s="21" t="s">
        <v>21</v>
      </c>
      <c r="F154" s="8">
        <v>2018</v>
      </c>
      <c r="G154" s="8" t="s">
        <v>22</v>
      </c>
      <c r="H154" s="12" t="s">
        <v>89</v>
      </c>
      <c r="I154" s="8" t="s">
        <v>68</v>
      </c>
      <c r="J154" s="12"/>
      <c r="K154" s="8" t="s">
        <v>24</v>
      </c>
      <c r="L154" s="8" t="s">
        <v>79</v>
      </c>
      <c r="M154" s="8" t="str">
        <f>VLOOKUP([3]!Vehiculos2022[[#This Row],[Proyecto]],[3]Proyectos!$C$6:$H$44,2,0)</f>
        <v>COI-COI-F02-0015</v>
      </c>
      <c r="N154" s="8" t="str">
        <f>VLOOKUP([3]!Vehiculos2022[[#This Row],[Proyecto]],[3]Proyectos!$C$6:$H$44,6,0)</f>
        <v>-</v>
      </c>
      <c r="O154" s="8" t="s">
        <v>229</v>
      </c>
      <c r="P154" s="13" t="s">
        <v>243</v>
      </c>
      <c r="Q154" s="51"/>
      <c r="R154" s="14"/>
      <c r="S154" s="8"/>
      <c r="T154" s="31"/>
    </row>
    <row r="155" spans="2:20" x14ac:dyDescent="0.25">
      <c r="B155" s="8">
        <v>144</v>
      </c>
      <c r="C155" s="9">
        <v>45818.475288078705</v>
      </c>
      <c r="D155" s="15" t="s">
        <v>90</v>
      </c>
      <c r="E155" s="8" t="s">
        <v>21</v>
      </c>
      <c r="F155" s="8">
        <v>2018</v>
      </c>
      <c r="G155" s="8" t="s">
        <v>22</v>
      </c>
      <c r="H155" s="12" t="s">
        <v>91</v>
      </c>
      <c r="I155" s="8" t="s">
        <v>68</v>
      </c>
      <c r="J155" s="12"/>
      <c r="K155" s="8" t="s">
        <v>28</v>
      </c>
      <c r="L155" s="8" t="s">
        <v>79</v>
      </c>
      <c r="M155" s="8" t="str">
        <f>VLOOKUP([3]!Vehiculos2022[[#This Row],[Proyecto]],[3]Proyectos!$C$6:$H$44,2,0)</f>
        <v>COI-COI-F02-0015</v>
      </c>
      <c r="N155" s="8" t="str">
        <f>VLOOKUP([3]!Vehiculos2022[[#This Row],[Proyecto]],[3]Proyectos!$C$6:$H$44,6,0)</f>
        <v>-</v>
      </c>
      <c r="O155" s="8" t="s">
        <v>229</v>
      </c>
      <c r="P155" s="13" t="s">
        <v>243</v>
      </c>
      <c r="Q155" s="51"/>
      <c r="R155" s="14"/>
      <c r="S155" s="8"/>
      <c r="T155" s="31"/>
    </row>
    <row r="156" spans="2:20" x14ac:dyDescent="0.25">
      <c r="B156" s="8">
        <v>145</v>
      </c>
      <c r="C156" s="9">
        <v>45818.475288078705</v>
      </c>
      <c r="D156" s="33" t="s">
        <v>93</v>
      </c>
      <c r="E156" s="12" t="s">
        <v>21</v>
      </c>
      <c r="F156" s="12">
        <v>2019</v>
      </c>
      <c r="G156" s="11" t="s">
        <v>22</v>
      </c>
      <c r="H156" s="12" t="s">
        <v>94</v>
      </c>
      <c r="I156" s="8" t="s">
        <v>68</v>
      </c>
      <c r="J156" s="12"/>
      <c r="K156" s="12" t="s">
        <v>235</v>
      </c>
      <c r="L156" s="8" t="s">
        <v>399</v>
      </c>
      <c r="M156" s="8" t="str">
        <f>VLOOKUP([3]!Vehiculos2022[[#This Row],[Proyecto]],[3]Proyectos!$C$6:$H$44,2,0)</f>
        <v>IC-CL-V10-0022</v>
      </c>
      <c r="N156" s="8" t="str">
        <f>VLOOKUP([3]!Vehiculos2022[[#This Row],[Proyecto]],[3]Proyectos!$C$6:$H$44,6,0)</f>
        <v>Proyectos</v>
      </c>
      <c r="O156" s="8" t="s">
        <v>233</v>
      </c>
      <c r="P156" s="27" t="s">
        <v>577</v>
      </c>
      <c r="Q156" s="51" t="s">
        <v>221</v>
      </c>
      <c r="R156" s="16">
        <v>46012</v>
      </c>
      <c r="S156" s="8" t="s">
        <v>255</v>
      </c>
      <c r="T156" s="45"/>
    </row>
    <row r="157" spans="2:20" x14ac:dyDescent="0.25">
      <c r="B157" s="8">
        <v>146</v>
      </c>
      <c r="C157" s="9">
        <v>45812.359390277779</v>
      </c>
      <c r="D157" s="15" t="s">
        <v>95</v>
      </c>
      <c r="E157" s="21" t="s">
        <v>21</v>
      </c>
      <c r="F157" s="8">
        <v>2019</v>
      </c>
      <c r="G157" s="11" t="s">
        <v>22</v>
      </c>
      <c r="H157" s="8" t="s">
        <v>96</v>
      </c>
      <c r="I157" s="8" t="s">
        <v>68</v>
      </c>
      <c r="J157" s="12"/>
      <c r="K157" s="8" t="s">
        <v>235</v>
      </c>
      <c r="L157" s="8" t="s">
        <v>561</v>
      </c>
      <c r="M157" s="8" t="str">
        <f>VLOOKUP([3]!Vehiculos2022[[#This Row],[Proyecto]],[3]Proyectos!$C$6:$H$44,2,0)</f>
        <v>ST-TG-V10-0006</v>
      </c>
      <c r="N157" s="8" t="str">
        <f>VLOOKUP([3]!Vehiculos2022[[#This Row],[Proyecto]],[3]Proyectos!$C$6:$H$44,6,0)</f>
        <v>Proyectos</v>
      </c>
      <c r="O157" s="8" t="s">
        <v>233</v>
      </c>
      <c r="P157" s="13" t="s">
        <v>652</v>
      </c>
      <c r="Q157" s="51" t="s">
        <v>515</v>
      </c>
      <c r="R157" s="14"/>
      <c r="S157" s="8" t="s">
        <v>255</v>
      </c>
      <c r="T157" s="31"/>
    </row>
    <row r="158" spans="2:20" x14ac:dyDescent="0.25">
      <c r="B158" s="8">
        <v>147</v>
      </c>
      <c r="C158" s="9">
        <v>45818.475288078705</v>
      </c>
      <c r="D158" s="15" t="s">
        <v>97</v>
      </c>
      <c r="E158" s="8" t="s">
        <v>83</v>
      </c>
      <c r="F158" s="8">
        <v>2018</v>
      </c>
      <c r="G158" s="8" t="s">
        <v>212</v>
      </c>
      <c r="H158" s="12" t="s">
        <v>98</v>
      </c>
      <c r="I158" s="8" t="s">
        <v>68</v>
      </c>
      <c r="J158" s="12"/>
      <c r="K158" s="8" t="s">
        <v>28</v>
      </c>
      <c r="L158" s="8" t="s">
        <v>87</v>
      </c>
      <c r="M158" s="8" t="str">
        <f>VLOOKUP([3]!Vehiculos2022[[#This Row],[Proyecto]],[3]Proyectos!$C$6:$H$44,2,0)</f>
        <v>-</v>
      </c>
      <c r="N158" s="8" t="str">
        <f>VLOOKUP([3]!Vehiculos2022[[#This Row],[Proyecto]],[3]Proyectos!$C$6:$H$44,6,0)</f>
        <v>-</v>
      </c>
      <c r="O158" s="8" t="s">
        <v>229</v>
      </c>
      <c r="P158" s="13" t="s">
        <v>243</v>
      </c>
      <c r="Q158" s="51"/>
      <c r="R158" s="14"/>
      <c r="S158" s="8"/>
      <c r="T158" s="31"/>
    </row>
    <row r="159" spans="2:20" x14ac:dyDescent="0.25">
      <c r="B159" s="8">
        <v>148</v>
      </c>
      <c r="C159" s="9">
        <v>45818.475288078705</v>
      </c>
      <c r="D159" s="15" t="s">
        <v>99</v>
      </c>
      <c r="E159" s="8" t="s">
        <v>21</v>
      </c>
      <c r="F159" s="8">
        <v>2018</v>
      </c>
      <c r="G159" s="8" t="s">
        <v>22</v>
      </c>
      <c r="H159" s="12" t="s">
        <v>100</v>
      </c>
      <c r="I159" s="8" t="s">
        <v>68</v>
      </c>
      <c r="J159" s="12"/>
      <c r="K159" s="8" t="s">
        <v>217</v>
      </c>
      <c r="L159" s="8" t="s">
        <v>79</v>
      </c>
      <c r="M159" s="8" t="str">
        <f>VLOOKUP([3]!Vehiculos2022[[#This Row],[Proyecto]],[3]Proyectos!$C$6:$H$44,2,0)</f>
        <v>COI-COI-F02-0015</v>
      </c>
      <c r="N159" s="8" t="str">
        <f>VLOOKUP([3]!Vehiculos2022[[#This Row],[Proyecto]],[3]Proyectos!$C$6:$H$44,6,0)</f>
        <v>-</v>
      </c>
      <c r="O159" s="8" t="s">
        <v>229</v>
      </c>
      <c r="P159" s="13" t="s">
        <v>243</v>
      </c>
      <c r="Q159" s="51"/>
      <c r="R159" s="14"/>
      <c r="S159" s="8"/>
      <c r="T159" s="31"/>
    </row>
    <row r="160" spans="2:20" x14ac:dyDescent="0.25">
      <c r="B160" s="8">
        <v>149</v>
      </c>
      <c r="C160" s="9">
        <v>45818.475288078705</v>
      </c>
      <c r="D160" s="15" t="s">
        <v>101</v>
      </c>
      <c r="E160" s="8" t="s">
        <v>21</v>
      </c>
      <c r="F160" s="8">
        <v>2018</v>
      </c>
      <c r="G160" s="8" t="s">
        <v>22</v>
      </c>
      <c r="H160" s="12" t="s">
        <v>102</v>
      </c>
      <c r="I160" s="8" t="s">
        <v>68</v>
      </c>
      <c r="J160" s="12"/>
      <c r="K160" s="8" t="s">
        <v>24</v>
      </c>
      <c r="L160" s="8" t="s">
        <v>79</v>
      </c>
      <c r="M160" s="8" t="str">
        <f>VLOOKUP([3]!Vehiculos2022[[#This Row],[Proyecto]],[3]Proyectos!$C$6:$H$44,2,0)</f>
        <v>COI-COI-F02-0015</v>
      </c>
      <c r="N160" s="8" t="str">
        <f>VLOOKUP([3]!Vehiculos2022[[#This Row],[Proyecto]],[3]Proyectos!$C$6:$H$44,6,0)</f>
        <v>-</v>
      </c>
      <c r="O160" s="8" t="s">
        <v>229</v>
      </c>
      <c r="P160" s="13" t="s">
        <v>243</v>
      </c>
      <c r="Q160" s="51"/>
      <c r="R160" s="14"/>
      <c r="S160" s="8"/>
      <c r="T160" s="31"/>
    </row>
    <row r="161" spans="2:20" x14ac:dyDescent="0.25">
      <c r="B161" s="8">
        <v>150</v>
      </c>
      <c r="C161" s="9">
        <v>45818.475288078705</v>
      </c>
      <c r="D161" s="15" t="s">
        <v>103</v>
      </c>
      <c r="E161" s="8" t="s">
        <v>21</v>
      </c>
      <c r="F161" s="8">
        <v>2018</v>
      </c>
      <c r="G161" s="8" t="s">
        <v>22</v>
      </c>
      <c r="H161" s="12" t="s">
        <v>104</v>
      </c>
      <c r="I161" s="8" t="s">
        <v>68</v>
      </c>
      <c r="J161" s="12"/>
      <c r="K161" s="8" t="s">
        <v>28</v>
      </c>
      <c r="L161" s="8" t="s">
        <v>79</v>
      </c>
      <c r="M161" s="8" t="str">
        <f>VLOOKUP([3]!Vehiculos2022[[#This Row],[Proyecto]],[3]Proyectos!$C$6:$H$44,2,0)</f>
        <v>COI-COI-F02-0015</v>
      </c>
      <c r="N161" s="8" t="str">
        <f>VLOOKUP([3]!Vehiculos2022[[#This Row],[Proyecto]],[3]Proyectos!$C$6:$H$44,6,0)</f>
        <v>-</v>
      </c>
      <c r="O161" s="8" t="s">
        <v>229</v>
      </c>
      <c r="P161" s="13" t="s">
        <v>243</v>
      </c>
      <c r="Q161" s="51"/>
      <c r="R161" s="14"/>
      <c r="S161" s="8"/>
      <c r="T161" s="31"/>
    </row>
    <row r="162" spans="2:20" x14ac:dyDescent="0.25">
      <c r="B162" s="8">
        <v>151</v>
      </c>
      <c r="C162" s="9">
        <v>45812.359390277779</v>
      </c>
      <c r="D162" s="10" t="s">
        <v>105</v>
      </c>
      <c r="E162" s="21" t="s">
        <v>21</v>
      </c>
      <c r="F162" s="12">
        <v>2018</v>
      </c>
      <c r="G162" s="11" t="s">
        <v>22</v>
      </c>
      <c r="H162" s="12" t="s">
        <v>106</v>
      </c>
      <c r="I162" s="8" t="s">
        <v>68</v>
      </c>
      <c r="J162" s="12"/>
      <c r="K162" s="8" t="s">
        <v>43</v>
      </c>
      <c r="L162" s="8" t="s">
        <v>79</v>
      </c>
      <c r="M162" s="8" t="str">
        <f>VLOOKUP([3]!Vehiculos2022[[#This Row],[Proyecto]],[3]Proyectos!$C$6:$H$44,2,0)</f>
        <v>IC-TG-F04-0015</v>
      </c>
      <c r="N162" s="8" t="str">
        <f>VLOOKUP([3]!Vehiculos2022[[#This Row],[Proyecto]],[3]Proyectos!$C$6:$H$44,6,0)</f>
        <v>Ingenieria</v>
      </c>
      <c r="O162" s="8"/>
      <c r="P162" s="27" t="s">
        <v>243</v>
      </c>
      <c r="Q162" s="51"/>
      <c r="R162" s="16"/>
      <c r="S162" s="8"/>
      <c r="T162" s="31"/>
    </row>
    <row r="163" spans="2:20" x14ac:dyDescent="0.25">
      <c r="B163" s="8">
        <v>152</v>
      </c>
      <c r="C163" s="9">
        <v>45818.475288078705</v>
      </c>
      <c r="D163" s="15" t="s">
        <v>552</v>
      </c>
      <c r="E163" s="8" t="s">
        <v>553</v>
      </c>
      <c r="F163" s="8">
        <v>2005</v>
      </c>
      <c r="G163" s="8" t="s">
        <v>554</v>
      </c>
      <c r="H163" s="12" t="s">
        <v>555</v>
      </c>
      <c r="I163" s="8" t="s">
        <v>68</v>
      </c>
      <c r="J163" s="12"/>
      <c r="K163" s="8"/>
      <c r="L163" s="8" t="s">
        <v>79</v>
      </c>
      <c r="M163" s="8" t="str">
        <f>VLOOKUP([3]!Vehiculos2022[[#This Row],[Proyecto]],[3]Proyectos!$C$6:$H$44,2,0)</f>
        <v>COI-COI-F02-0015</v>
      </c>
      <c r="N163" s="8" t="str">
        <f>VLOOKUP([3]!Vehiculos2022[[#This Row],[Proyecto]],[3]Proyectos!$C$6:$H$44,6,0)</f>
        <v>-</v>
      </c>
      <c r="O163" s="8" t="s">
        <v>229</v>
      </c>
      <c r="P163" s="13" t="s">
        <v>243</v>
      </c>
      <c r="Q163" s="51"/>
      <c r="R163" s="14"/>
      <c r="S163" s="8"/>
      <c r="T163" s="31"/>
    </row>
    <row r="164" spans="2:20" x14ac:dyDescent="0.25">
      <c r="B164" s="8">
        <v>153</v>
      </c>
      <c r="C164" s="9">
        <v>45818.475288078705</v>
      </c>
      <c r="D164" s="15" t="s">
        <v>556</v>
      </c>
      <c r="E164" s="8" t="s">
        <v>553</v>
      </c>
      <c r="F164" s="8">
        <v>2001</v>
      </c>
      <c r="G164" s="8" t="s">
        <v>557</v>
      </c>
      <c r="H164" s="12" t="s">
        <v>558</v>
      </c>
      <c r="I164" s="8" t="s">
        <v>68</v>
      </c>
      <c r="J164" s="12"/>
      <c r="K164" s="8" t="s">
        <v>28</v>
      </c>
      <c r="L164" s="8" t="s">
        <v>79</v>
      </c>
      <c r="M164" s="8" t="str">
        <f>VLOOKUP([3]!Vehiculos2022[[#This Row],[Proyecto]],[3]Proyectos!$C$6:$H$44,2,0)</f>
        <v>COI-COI-F02-0015</v>
      </c>
      <c r="N164" s="8" t="str">
        <f>VLOOKUP([3]!Vehiculos2022[[#This Row],[Proyecto]],[3]Proyectos!$C$6:$H$44,6,0)</f>
        <v>-</v>
      </c>
      <c r="O164" s="8" t="s">
        <v>229</v>
      </c>
      <c r="P164" s="13" t="s">
        <v>243</v>
      </c>
      <c r="Q164" s="51"/>
      <c r="R164" s="14"/>
      <c r="S164" s="8"/>
      <c r="T164" s="31"/>
    </row>
    <row r="165" spans="2:20" x14ac:dyDescent="0.25">
      <c r="B165" s="8">
        <v>154</v>
      </c>
      <c r="C165" s="9">
        <v>45818.475288078705</v>
      </c>
      <c r="D165" s="15" t="s">
        <v>107</v>
      </c>
      <c r="E165" s="8" t="s">
        <v>83</v>
      </c>
      <c r="F165" s="8">
        <v>2017</v>
      </c>
      <c r="G165" s="8" t="s">
        <v>212</v>
      </c>
      <c r="H165" s="12" t="s">
        <v>108</v>
      </c>
      <c r="I165" s="8" t="s">
        <v>68</v>
      </c>
      <c r="J165" s="12"/>
      <c r="K165" s="8" t="s">
        <v>28</v>
      </c>
      <c r="L165" s="8" t="s">
        <v>79</v>
      </c>
      <c r="M165" s="8" t="str">
        <f>VLOOKUP([3]!Vehiculos2022[[#This Row],[Proyecto]],[3]Proyectos!$C$6:$H$44,2,0)</f>
        <v>COI-COI-F02-0015</v>
      </c>
      <c r="N165" s="8" t="str">
        <f>VLOOKUP([3]!Vehiculos2022[[#This Row],[Proyecto]],[3]Proyectos!$C$6:$H$44,6,0)</f>
        <v>-</v>
      </c>
      <c r="O165" s="8" t="s">
        <v>229</v>
      </c>
      <c r="P165" s="13" t="s">
        <v>243</v>
      </c>
      <c r="Q165" s="51"/>
      <c r="R165" s="14"/>
      <c r="S165" s="8"/>
      <c r="T165" s="31"/>
    </row>
    <row r="166" spans="2:20" x14ac:dyDescent="0.25">
      <c r="B166" s="8">
        <v>155</v>
      </c>
      <c r="C166" s="9">
        <v>45818.475288078705</v>
      </c>
      <c r="D166" s="15" t="s">
        <v>109</v>
      </c>
      <c r="E166" s="8" t="s">
        <v>83</v>
      </c>
      <c r="F166" s="8">
        <v>2017</v>
      </c>
      <c r="G166" s="8" t="s">
        <v>212</v>
      </c>
      <c r="H166" s="12" t="s">
        <v>110</v>
      </c>
      <c r="I166" s="8" t="s">
        <v>68</v>
      </c>
      <c r="J166" s="12"/>
      <c r="K166" s="8" t="s">
        <v>236</v>
      </c>
      <c r="L166" s="8" t="s">
        <v>79</v>
      </c>
      <c r="M166" s="8" t="str">
        <f>VLOOKUP([3]!Vehiculos2022[[#This Row],[Proyecto]],[3]Proyectos!$C$6:$H$44,2,0)</f>
        <v>COI-COI-F02-0015</v>
      </c>
      <c r="N166" s="8" t="str">
        <f>VLOOKUP([3]!Vehiculos2022[[#This Row],[Proyecto]],[3]Proyectos!$C$6:$H$44,6,0)</f>
        <v>-</v>
      </c>
      <c r="O166" s="8" t="s">
        <v>229</v>
      </c>
      <c r="P166" s="13" t="s">
        <v>243</v>
      </c>
      <c r="Q166" s="51"/>
      <c r="R166" s="14"/>
      <c r="S166" s="8"/>
      <c r="T166" s="31"/>
    </row>
    <row r="167" spans="2:20" x14ac:dyDescent="0.25">
      <c r="B167" s="8">
        <v>156</v>
      </c>
      <c r="C167" s="9">
        <v>45818.475288078705</v>
      </c>
      <c r="D167" s="15" t="s">
        <v>111</v>
      </c>
      <c r="E167" s="8" t="s">
        <v>21</v>
      </c>
      <c r="F167" s="8">
        <v>2019</v>
      </c>
      <c r="G167" s="8" t="s">
        <v>22</v>
      </c>
      <c r="H167" s="12" t="s">
        <v>112</v>
      </c>
      <c r="I167" s="8" t="s">
        <v>68</v>
      </c>
      <c r="J167" s="12"/>
      <c r="K167" s="8" t="s">
        <v>28</v>
      </c>
      <c r="L167" s="8" t="s">
        <v>79</v>
      </c>
      <c r="M167" s="8" t="str">
        <f>VLOOKUP([3]!Vehiculos2022[[#This Row],[Proyecto]],[3]Proyectos!$C$6:$H$44,2,0)</f>
        <v>COI-COI-F02-0015</v>
      </c>
      <c r="N167" s="8" t="str">
        <f>VLOOKUP([3]!Vehiculos2022[[#This Row],[Proyecto]],[3]Proyectos!$C$6:$H$44,6,0)</f>
        <v>-</v>
      </c>
      <c r="O167" s="8" t="s">
        <v>229</v>
      </c>
      <c r="P167" s="13" t="s">
        <v>243</v>
      </c>
      <c r="Q167" s="51"/>
      <c r="R167" s="14"/>
      <c r="S167" s="8"/>
      <c r="T167" s="31"/>
    </row>
    <row r="168" spans="2:20" x14ac:dyDescent="0.25">
      <c r="B168" s="8">
        <v>157</v>
      </c>
      <c r="C168" s="9">
        <v>45818.475288078705</v>
      </c>
      <c r="D168" s="10" t="s">
        <v>114</v>
      </c>
      <c r="E168" s="8" t="s">
        <v>21</v>
      </c>
      <c r="F168" s="8">
        <v>2019</v>
      </c>
      <c r="G168" s="11" t="s">
        <v>22</v>
      </c>
      <c r="H168" s="32" t="s">
        <v>669</v>
      </c>
      <c r="I168" s="8" t="s">
        <v>68</v>
      </c>
      <c r="J168" s="12"/>
      <c r="K168" s="8" t="s">
        <v>236</v>
      </c>
      <c r="L168" s="8" t="s">
        <v>809</v>
      </c>
      <c r="M168" s="8" t="str">
        <f>VLOOKUP([3]!Vehiculos2022[[#This Row],[Proyecto]],[3]Proyectos!$C$6:$H$44,2,0)</f>
        <v>IC-HW-V05-0004</v>
      </c>
      <c r="N168" s="8" t="str">
        <f>VLOOKUP([3]!Vehiculos2022[[#This Row],[Proyecto]],[3]Proyectos!$C$6:$H$44,6,0)</f>
        <v>Operaciones Tecnicas</v>
      </c>
      <c r="O168" s="8" t="s">
        <v>249</v>
      </c>
      <c r="P168" s="13" t="s">
        <v>519</v>
      </c>
      <c r="Q168" s="35" t="s">
        <v>520</v>
      </c>
      <c r="R168" s="14" t="s">
        <v>521</v>
      </c>
      <c r="S168" s="8" t="s">
        <v>255</v>
      </c>
      <c r="T168" s="31"/>
    </row>
    <row r="169" spans="2:20" x14ac:dyDescent="0.25">
      <c r="B169" s="8">
        <v>158</v>
      </c>
      <c r="C169" s="9">
        <v>45818.475288078705</v>
      </c>
      <c r="D169" s="15" t="s">
        <v>115</v>
      </c>
      <c r="E169" s="8" t="s">
        <v>21</v>
      </c>
      <c r="F169" s="8">
        <v>2019</v>
      </c>
      <c r="G169" s="8" t="s">
        <v>22</v>
      </c>
      <c r="H169" s="12" t="s">
        <v>116</v>
      </c>
      <c r="I169" s="8" t="s">
        <v>68</v>
      </c>
      <c r="J169" s="12"/>
      <c r="K169" s="8" t="s">
        <v>28</v>
      </c>
      <c r="L169" s="8" t="s">
        <v>57</v>
      </c>
      <c r="M169" s="8" t="str">
        <f>VLOOKUP([3]!Vehiculos2022[[#This Row],[Proyecto]],[3]Proyectos!$C$6:$H$44,2,0)</f>
        <v>IC-TG-F09-0019</v>
      </c>
      <c r="N169" s="8" t="str">
        <f>VLOOKUP([3]!Vehiculos2022[[#This Row],[Proyecto]],[3]Proyectos!$C$6:$H$44,6,0)</f>
        <v>RF y Optimizacion</v>
      </c>
      <c r="O169" s="8" t="s">
        <v>242</v>
      </c>
      <c r="P169" s="13" t="s">
        <v>245</v>
      </c>
      <c r="Q169" s="51" t="s">
        <v>211</v>
      </c>
      <c r="R169" s="14">
        <v>45536</v>
      </c>
      <c r="S169" s="8" t="s">
        <v>255</v>
      </c>
      <c r="T169" s="31"/>
    </row>
    <row r="170" spans="2:20" x14ac:dyDescent="0.25">
      <c r="B170" s="8">
        <v>159</v>
      </c>
      <c r="C170" s="9">
        <v>45818.475288078705</v>
      </c>
      <c r="D170" s="15" t="s">
        <v>117</v>
      </c>
      <c r="E170" s="8" t="s">
        <v>21</v>
      </c>
      <c r="F170" s="8">
        <v>2019</v>
      </c>
      <c r="G170" s="8" t="s">
        <v>22</v>
      </c>
      <c r="H170" s="12" t="s">
        <v>118</v>
      </c>
      <c r="I170" s="8" t="s">
        <v>68</v>
      </c>
      <c r="J170" s="12"/>
      <c r="K170" s="8" t="s">
        <v>28</v>
      </c>
      <c r="L170" s="8" t="s">
        <v>34</v>
      </c>
      <c r="M170" s="8" t="str">
        <f>VLOOKUP([3]!Vehiculos2022[[#This Row],[Proyecto]],[3]Proyectos!$C$6:$H$44,2,0)</f>
        <v>IC-TG-F09-0019</v>
      </c>
      <c r="N170" s="8" t="str">
        <f>VLOOKUP([3]!Vehiculos2022[[#This Row],[Proyecto]],[3]Proyectos!$C$6:$H$44,6,0)</f>
        <v>RF y Optimizacion</v>
      </c>
      <c r="O170" s="8" t="s">
        <v>242</v>
      </c>
      <c r="P170" s="13" t="s">
        <v>578</v>
      </c>
      <c r="Q170" s="51" t="s">
        <v>549</v>
      </c>
      <c r="R170" s="14">
        <v>45595</v>
      </c>
      <c r="S170" s="8" t="s">
        <v>255</v>
      </c>
      <c r="T170" s="31"/>
    </row>
    <row r="171" spans="2:20" x14ac:dyDescent="0.25">
      <c r="B171" s="8">
        <v>160</v>
      </c>
      <c r="C171" s="9">
        <v>45818.475288078705</v>
      </c>
      <c r="D171" s="15" t="s">
        <v>119</v>
      </c>
      <c r="E171" s="8" t="s">
        <v>21</v>
      </c>
      <c r="F171" s="12">
        <v>2019</v>
      </c>
      <c r="G171" s="11" t="s">
        <v>22</v>
      </c>
      <c r="H171" s="12" t="s">
        <v>120</v>
      </c>
      <c r="I171" s="12" t="s">
        <v>68</v>
      </c>
      <c r="J171" s="12"/>
      <c r="K171" s="8" t="s">
        <v>235</v>
      </c>
      <c r="L171" s="8" t="s">
        <v>562</v>
      </c>
      <c r="M171" s="8" t="str">
        <f>VLOOKUP([3]!Vehiculos2022[[#This Row],[Proyecto]],[3]Proyectos!$C$6:$H$44,2,0)</f>
        <v>ST-TG-V10-0004</v>
      </c>
      <c r="N171" s="8" t="str">
        <f>VLOOKUP([3]!Vehiculos2022[[#This Row],[Proyecto]],[3]Proyectos!$C$6:$H$44,6,0)</f>
        <v>Proyectos</v>
      </c>
      <c r="O171" s="8" t="s">
        <v>233</v>
      </c>
      <c r="P171" s="27" t="s">
        <v>702</v>
      </c>
      <c r="Q171" s="35" t="s">
        <v>703</v>
      </c>
      <c r="R171" s="16">
        <v>46242</v>
      </c>
      <c r="S171" s="8" t="s">
        <v>255</v>
      </c>
      <c r="T171" s="45"/>
    </row>
    <row r="172" spans="2:20" x14ac:dyDescent="0.25">
      <c r="B172" s="8">
        <v>161</v>
      </c>
      <c r="C172" s="9">
        <v>45818.475288078705</v>
      </c>
      <c r="D172" s="15" t="s">
        <v>121</v>
      </c>
      <c r="E172" s="21" t="s">
        <v>21</v>
      </c>
      <c r="F172" s="8">
        <v>2019</v>
      </c>
      <c r="G172" s="8" t="s">
        <v>22</v>
      </c>
      <c r="H172" s="12" t="s">
        <v>122</v>
      </c>
      <c r="I172" s="8" t="s">
        <v>68</v>
      </c>
      <c r="J172" s="12"/>
      <c r="K172" s="8" t="s">
        <v>236</v>
      </c>
      <c r="L172" s="8" t="s">
        <v>57</v>
      </c>
      <c r="M172" s="8" t="str">
        <f>VLOOKUP([3]!Vehiculos2022[[#This Row],[Proyecto]],[3]Proyectos!$C$6:$H$44,2,0)</f>
        <v>IC-TG-F09-0019</v>
      </c>
      <c r="N172" s="8" t="str">
        <f>VLOOKUP([3]!Vehiculos2022[[#This Row],[Proyecto]],[3]Proyectos!$C$6:$H$44,6,0)</f>
        <v>RF y Optimizacion</v>
      </c>
      <c r="O172" s="8" t="s">
        <v>242</v>
      </c>
      <c r="P172" s="13" t="s">
        <v>579</v>
      </c>
      <c r="Q172" s="51" t="s">
        <v>403</v>
      </c>
      <c r="R172" s="14">
        <v>45981</v>
      </c>
      <c r="S172" s="8" t="s">
        <v>255</v>
      </c>
      <c r="T172" s="31"/>
    </row>
    <row r="173" spans="2:20" x14ac:dyDescent="0.25">
      <c r="B173" s="8">
        <v>162</v>
      </c>
      <c r="C173" s="9">
        <v>45818.475288078705</v>
      </c>
      <c r="D173" s="10" t="s">
        <v>123</v>
      </c>
      <c r="E173" s="8" t="s">
        <v>21</v>
      </c>
      <c r="F173" s="8">
        <v>2019</v>
      </c>
      <c r="G173" s="11" t="s">
        <v>22</v>
      </c>
      <c r="H173" s="32" t="s">
        <v>124</v>
      </c>
      <c r="I173" s="8" t="s">
        <v>68</v>
      </c>
      <c r="J173" s="12"/>
      <c r="K173" s="54" t="s">
        <v>235</v>
      </c>
      <c r="L173" s="8" t="s">
        <v>535</v>
      </c>
      <c r="M173" s="8" t="str">
        <f>VLOOKUP([3]!Vehiculos2022[[#This Row],[Proyecto]],[3]Proyectos!$C$6:$H$44,2,0)</f>
        <v>ST-TG-V10-0010</v>
      </c>
      <c r="N173" s="8" t="str">
        <f>VLOOKUP([3]!Vehiculos2022[[#This Row],[Proyecto]],[3]Proyectos!$C$6:$H$44,6,0)</f>
        <v>Proyectos</v>
      </c>
      <c r="O173" s="8" t="s">
        <v>233</v>
      </c>
      <c r="P173" s="13" t="s">
        <v>507</v>
      </c>
      <c r="Q173" s="51" t="s">
        <v>323</v>
      </c>
      <c r="R173" s="14">
        <v>45981</v>
      </c>
      <c r="S173" s="8" t="s">
        <v>255</v>
      </c>
      <c r="T173" s="31"/>
    </row>
    <row r="174" spans="2:20" x14ac:dyDescent="0.25">
      <c r="B174" s="8">
        <v>163</v>
      </c>
      <c r="C174" s="9">
        <v>45818.475288078705</v>
      </c>
      <c r="D174" s="15" t="s">
        <v>125</v>
      </c>
      <c r="E174" s="21" t="s">
        <v>21</v>
      </c>
      <c r="F174" s="8">
        <v>2019</v>
      </c>
      <c r="G174" s="8" t="s">
        <v>22</v>
      </c>
      <c r="H174" s="12" t="s">
        <v>126</v>
      </c>
      <c r="I174" s="8" t="s">
        <v>68</v>
      </c>
      <c r="J174" s="12"/>
      <c r="K174" s="8" t="s">
        <v>236</v>
      </c>
      <c r="L174" s="8" t="s">
        <v>57</v>
      </c>
      <c r="M174" s="8" t="str">
        <f>VLOOKUP([3]!Vehiculos2022[[#This Row],[Proyecto]],[3]Proyectos!$C$6:$H$44,2,0)</f>
        <v>IC-TG-F09-0019</v>
      </c>
      <c r="N174" s="8" t="str">
        <f>VLOOKUP([3]!Vehiculos2022[[#This Row],[Proyecto]],[3]Proyectos!$C$6:$H$44,6,0)</f>
        <v>RF y Optimizacion</v>
      </c>
      <c r="O174" s="8" t="s">
        <v>242</v>
      </c>
      <c r="P174" s="13" t="s">
        <v>777</v>
      </c>
      <c r="Q174" s="51"/>
      <c r="R174" s="14"/>
      <c r="S174" s="8" t="s">
        <v>255</v>
      </c>
      <c r="T174" s="31"/>
    </row>
    <row r="175" spans="2:20" x14ac:dyDescent="0.25">
      <c r="B175" s="8">
        <v>164</v>
      </c>
      <c r="C175" s="9">
        <v>45818.475288078705</v>
      </c>
      <c r="D175" s="15" t="s">
        <v>127</v>
      </c>
      <c r="E175" s="8" t="s">
        <v>21</v>
      </c>
      <c r="F175" s="8">
        <v>2019</v>
      </c>
      <c r="G175" s="11" t="s">
        <v>22</v>
      </c>
      <c r="H175" s="12" t="s">
        <v>128</v>
      </c>
      <c r="I175" s="8" t="s">
        <v>68</v>
      </c>
      <c r="J175" s="12"/>
      <c r="K175" s="8" t="s">
        <v>236</v>
      </c>
      <c r="L175" s="8" t="s">
        <v>41</v>
      </c>
      <c r="M175" s="8" t="str">
        <f>VLOOKUP([3]!Vehiculos2022[[#This Row],[Proyecto]],[3]Proyectos!$C$6:$H$44,2,0)</f>
        <v>ST-TG-V05-0005</v>
      </c>
      <c r="N175" s="8" t="str">
        <f>VLOOKUP([3]!Vehiculos2022[[#This Row],[Proyecto]],[3]Proyectos!$C$6:$H$44,6,0)</f>
        <v>Operaciones Tecnicas</v>
      </c>
      <c r="O175" s="8" t="s">
        <v>527</v>
      </c>
      <c r="P175" s="13" t="s">
        <v>246</v>
      </c>
      <c r="Q175" s="51" t="s">
        <v>137</v>
      </c>
      <c r="R175" s="14">
        <v>46003</v>
      </c>
      <c r="S175" s="8" t="s">
        <v>255</v>
      </c>
      <c r="T175" s="31"/>
    </row>
    <row r="176" spans="2:20" x14ac:dyDescent="0.25">
      <c r="B176" s="8">
        <v>165</v>
      </c>
      <c r="C176" s="9">
        <v>45818.475288078705</v>
      </c>
      <c r="D176" s="33" t="s">
        <v>129</v>
      </c>
      <c r="E176" s="12" t="s">
        <v>21</v>
      </c>
      <c r="F176" s="12">
        <v>2019</v>
      </c>
      <c r="G176" s="11" t="s">
        <v>22</v>
      </c>
      <c r="H176" s="12" t="s">
        <v>130</v>
      </c>
      <c r="I176" s="8" t="s">
        <v>68</v>
      </c>
      <c r="J176" s="12"/>
      <c r="K176" s="12" t="s">
        <v>235</v>
      </c>
      <c r="L176" s="8" t="s">
        <v>535</v>
      </c>
      <c r="M176" s="8" t="str">
        <f>VLOOKUP([3]!Vehiculos2022[[#This Row],[Proyecto]],[3]Proyectos!$C$6:$H$44,2,0)</f>
        <v>ST-TG-V10-0010</v>
      </c>
      <c r="N176" s="8" t="str">
        <f>VLOOKUP([3]!Vehiculos2022[[#This Row],[Proyecto]],[3]Proyectos!$C$6:$H$44,6,0)</f>
        <v>Proyectos</v>
      </c>
      <c r="O176" s="8" t="s">
        <v>233</v>
      </c>
      <c r="P176" s="27" t="s">
        <v>508</v>
      </c>
      <c r="Q176" s="51" t="s">
        <v>234</v>
      </c>
      <c r="R176" s="16">
        <v>46741</v>
      </c>
      <c r="S176" s="8" t="s">
        <v>255</v>
      </c>
      <c r="T176" s="31"/>
    </row>
    <row r="177" spans="2:20" x14ac:dyDescent="0.25">
      <c r="B177" s="8">
        <v>166</v>
      </c>
      <c r="C177" s="9">
        <v>45818.475288078705</v>
      </c>
      <c r="D177" s="15" t="s">
        <v>131</v>
      </c>
      <c r="E177" s="8" t="s">
        <v>21</v>
      </c>
      <c r="F177" s="8">
        <v>2019</v>
      </c>
      <c r="G177" s="8" t="s">
        <v>22</v>
      </c>
      <c r="H177" s="12" t="s">
        <v>132</v>
      </c>
      <c r="I177" s="8" t="s">
        <v>68</v>
      </c>
      <c r="J177" s="12"/>
      <c r="K177" s="8" t="s">
        <v>28</v>
      </c>
      <c r="L177" s="8" t="s">
        <v>79</v>
      </c>
      <c r="M177" s="8" t="str">
        <f>VLOOKUP([3]!Vehiculos2022[[#This Row],[Proyecto]],[3]Proyectos!$C$6:$H$44,2,0)</f>
        <v>COI-COI-F02-0015</v>
      </c>
      <c r="N177" s="8" t="str">
        <f>VLOOKUP([3]!Vehiculos2022[[#This Row],[Proyecto]],[3]Proyectos!$C$6:$H$44,6,0)</f>
        <v>-</v>
      </c>
      <c r="O177" s="8" t="s">
        <v>229</v>
      </c>
      <c r="P177" s="13" t="s">
        <v>243</v>
      </c>
      <c r="Q177" s="51"/>
      <c r="R177" s="14"/>
      <c r="S177" s="8"/>
      <c r="T177" s="31"/>
    </row>
    <row r="178" spans="2:20" x14ac:dyDescent="0.25">
      <c r="B178" s="8">
        <v>167</v>
      </c>
      <c r="C178" s="9">
        <v>45818.475288078705</v>
      </c>
      <c r="D178" s="15" t="s">
        <v>401</v>
      </c>
      <c r="E178" s="8" t="s">
        <v>21</v>
      </c>
      <c r="F178" s="8">
        <v>2019</v>
      </c>
      <c r="G178" s="8" t="s">
        <v>22</v>
      </c>
      <c r="H178" s="12" t="s">
        <v>402</v>
      </c>
      <c r="I178" s="8" t="s">
        <v>68</v>
      </c>
      <c r="J178" s="12"/>
      <c r="K178" s="8" t="s">
        <v>236</v>
      </c>
      <c r="L178" s="8" t="s">
        <v>79</v>
      </c>
      <c r="M178" s="8" t="str">
        <f>VLOOKUP([3]!Vehiculos2022[[#This Row],[Proyecto]],[3]Proyectos!$C$6:$H$44,2,0)</f>
        <v>COI-COI-F02-0015</v>
      </c>
      <c r="N178" s="8" t="str">
        <f>VLOOKUP([3]!Vehiculos2022[[#This Row],[Proyecto]],[3]Proyectos!$C$6:$H$44,6,0)</f>
        <v>-</v>
      </c>
      <c r="O178" s="8" t="s">
        <v>229</v>
      </c>
      <c r="P178" s="13" t="s">
        <v>243</v>
      </c>
      <c r="Q178" s="51"/>
      <c r="R178" s="14"/>
      <c r="S178" s="8"/>
      <c r="T178" s="31"/>
    </row>
    <row r="179" spans="2:20" x14ac:dyDescent="0.25">
      <c r="B179" s="8">
        <v>168</v>
      </c>
      <c r="C179" s="9">
        <v>45818.475288078705</v>
      </c>
      <c r="D179" s="15" t="s">
        <v>133</v>
      </c>
      <c r="E179" s="8" t="s">
        <v>21</v>
      </c>
      <c r="F179" s="8">
        <v>2019</v>
      </c>
      <c r="G179" s="11" t="s">
        <v>22</v>
      </c>
      <c r="H179" s="38" t="s">
        <v>134</v>
      </c>
      <c r="I179" s="8" t="s">
        <v>68</v>
      </c>
      <c r="J179" s="12"/>
      <c r="K179" s="8" t="s">
        <v>235</v>
      </c>
      <c r="L179" s="8" t="s">
        <v>399</v>
      </c>
      <c r="M179" s="8" t="str">
        <f>VLOOKUP([3]!Vehiculos2022[[#This Row],[Proyecto]],[3]Proyectos!$C$6:$H$44,2,0)</f>
        <v>IC-CL-V10-0022</v>
      </c>
      <c r="N179" s="8" t="str">
        <f>VLOOKUP([3]!Vehiculos2022[[#This Row],[Proyecto]],[3]Proyectos!$C$6:$H$44,6,0)</f>
        <v>Proyectos</v>
      </c>
      <c r="O179" s="8" t="s">
        <v>233</v>
      </c>
      <c r="P179" s="13" t="s">
        <v>582</v>
      </c>
      <c r="Q179" s="51" t="s">
        <v>310</v>
      </c>
      <c r="R179" s="14">
        <v>47027</v>
      </c>
      <c r="S179" s="8" t="s">
        <v>255</v>
      </c>
      <c r="T179" s="31"/>
    </row>
    <row r="180" spans="2:20" x14ac:dyDescent="0.25">
      <c r="B180" s="8">
        <v>169</v>
      </c>
      <c r="C180" s="9">
        <v>45818.475288078705</v>
      </c>
      <c r="D180" s="18" t="s">
        <v>135</v>
      </c>
      <c r="E180" s="8" t="s">
        <v>21</v>
      </c>
      <c r="F180" s="8">
        <v>2019</v>
      </c>
      <c r="G180" s="11" t="s">
        <v>22</v>
      </c>
      <c r="H180" s="12" t="s">
        <v>136</v>
      </c>
      <c r="I180" s="8" t="s">
        <v>68</v>
      </c>
      <c r="J180" s="12"/>
      <c r="K180" s="12" t="s">
        <v>339</v>
      </c>
      <c r="L180" s="8" t="s">
        <v>783</v>
      </c>
      <c r="M180" s="8" t="str">
        <f>VLOOKUP([3]!Vehiculos2022[[#This Row],[Proyecto]],[3]Proyectos!$C$6:$H$44,2,0)</f>
        <v>ST-TG-V05-0008</v>
      </c>
      <c r="N180" s="8" t="str">
        <f>VLOOKUP([3]!Vehiculos2022[[#This Row],[Proyecto]],[3]Proyectos!$C$6:$H$44,6,0)</f>
        <v>Operaciones Tecnicas</v>
      </c>
      <c r="O180" s="8" t="s">
        <v>527</v>
      </c>
      <c r="P180" s="27" t="s">
        <v>559</v>
      </c>
      <c r="Q180" s="52" t="s">
        <v>560</v>
      </c>
      <c r="R180" s="16">
        <v>46205</v>
      </c>
      <c r="S180" s="8" t="s">
        <v>255</v>
      </c>
      <c r="T180" s="31"/>
    </row>
    <row r="181" spans="2:20" x14ac:dyDescent="0.25">
      <c r="B181" s="8">
        <v>170</v>
      </c>
      <c r="C181" s="9">
        <v>45818.475288078705</v>
      </c>
      <c r="D181" s="15" t="s">
        <v>138</v>
      </c>
      <c r="E181" s="8" t="s">
        <v>21</v>
      </c>
      <c r="F181" s="8">
        <v>2019</v>
      </c>
      <c r="G181" s="8" t="s">
        <v>22</v>
      </c>
      <c r="H181" s="12" t="s">
        <v>139</v>
      </c>
      <c r="I181" s="8" t="s">
        <v>68</v>
      </c>
      <c r="J181" s="12"/>
      <c r="K181" s="8" t="s">
        <v>43</v>
      </c>
      <c r="L181" s="8" t="s">
        <v>358</v>
      </c>
      <c r="M181" s="8" t="str">
        <f>VLOOKUP([3]!Vehiculos2022[[#This Row],[Proyecto]],[3]Proyectos!$C$6:$H$44,2,0)</f>
        <v>IC-CB-F04-0010</v>
      </c>
      <c r="N181" s="8" t="str">
        <f>VLOOKUP([3]!Vehiculos2022[[#This Row],[Proyecto]],[3]Proyectos!$C$6:$H$44,6,0)</f>
        <v>Ingenieria</v>
      </c>
      <c r="O181" s="8" t="s">
        <v>30</v>
      </c>
      <c r="P181" s="13" t="s">
        <v>267</v>
      </c>
      <c r="Q181" s="51" t="s">
        <v>182</v>
      </c>
      <c r="R181" s="14">
        <v>45449</v>
      </c>
      <c r="S181" s="8"/>
      <c r="T181" s="31"/>
    </row>
    <row r="182" spans="2:20" x14ac:dyDescent="0.25">
      <c r="B182" s="8">
        <v>171</v>
      </c>
      <c r="C182" s="9">
        <v>45818.475288078705</v>
      </c>
      <c r="D182" s="15" t="s">
        <v>140</v>
      </c>
      <c r="E182" s="8" t="s">
        <v>21</v>
      </c>
      <c r="F182" s="8">
        <v>2019</v>
      </c>
      <c r="G182" s="8" t="s">
        <v>22</v>
      </c>
      <c r="H182" s="12" t="s">
        <v>141</v>
      </c>
      <c r="I182" s="8" t="s">
        <v>68</v>
      </c>
      <c r="J182" s="12"/>
      <c r="K182" s="8" t="s">
        <v>236</v>
      </c>
      <c r="L182" s="8" t="s">
        <v>79</v>
      </c>
      <c r="M182" s="8" t="str">
        <f>VLOOKUP([3]!Vehiculos2022[[#This Row],[Proyecto]],[3]Proyectos!$C$6:$H$44,2,0)</f>
        <v>COI-COI-F02-0015</v>
      </c>
      <c r="N182" s="8" t="str">
        <f>VLOOKUP([3]!Vehiculos2022[[#This Row],[Proyecto]],[3]Proyectos!$C$6:$H$44,6,0)</f>
        <v>-</v>
      </c>
      <c r="O182" s="8" t="s">
        <v>229</v>
      </c>
      <c r="P182" s="13" t="s">
        <v>243</v>
      </c>
      <c r="Q182" s="51"/>
      <c r="R182" s="14"/>
      <c r="S182" s="8"/>
      <c r="T182" s="31"/>
    </row>
    <row r="183" spans="2:20" x14ac:dyDescent="0.25">
      <c r="B183" s="8">
        <v>172</v>
      </c>
      <c r="C183" s="9">
        <v>45818.475288078705</v>
      </c>
      <c r="D183" s="10" t="s">
        <v>142</v>
      </c>
      <c r="E183" s="8" t="s">
        <v>21</v>
      </c>
      <c r="F183" s="8">
        <v>2019</v>
      </c>
      <c r="G183" s="11" t="s">
        <v>22</v>
      </c>
      <c r="H183" s="12" t="s">
        <v>143</v>
      </c>
      <c r="I183" s="8" t="s">
        <v>68</v>
      </c>
      <c r="J183" s="12"/>
      <c r="K183" s="8" t="s">
        <v>235</v>
      </c>
      <c r="L183" s="8" t="s">
        <v>535</v>
      </c>
      <c r="M183" s="8" t="str">
        <f>VLOOKUP([3]!Vehiculos2022[[#This Row],[Proyecto]],[3]Proyectos!$C$6:$H$44,2,0)</f>
        <v>ST-TG-V10-0010</v>
      </c>
      <c r="N183" s="8" t="str">
        <f>VLOOKUP([3]!Vehiculos2022[[#This Row],[Proyecto]],[3]Proyectos!$C$6:$H$44,6,0)</f>
        <v>Proyectos</v>
      </c>
      <c r="O183" s="8" t="s">
        <v>233</v>
      </c>
      <c r="P183" s="13" t="s">
        <v>631</v>
      </c>
      <c r="Q183" s="51" t="s">
        <v>225</v>
      </c>
      <c r="R183" s="14">
        <v>45628</v>
      </c>
      <c r="S183" s="8" t="s">
        <v>255</v>
      </c>
      <c r="T183" s="31"/>
    </row>
    <row r="184" spans="2:20" x14ac:dyDescent="0.25">
      <c r="B184" s="8">
        <v>173</v>
      </c>
      <c r="C184" s="9">
        <v>45818.475288078705</v>
      </c>
      <c r="D184" s="15" t="s">
        <v>144</v>
      </c>
      <c r="E184" s="8" t="s">
        <v>21</v>
      </c>
      <c r="F184" s="8">
        <v>2019</v>
      </c>
      <c r="G184" s="8" t="s">
        <v>22</v>
      </c>
      <c r="H184" s="12" t="s">
        <v>145</v>
      </c>
      <c r="I184" s="8" t="s">
        <v>68</v>
      </c>
      <c r="J184" s="12"/>
      <c r="K184" s="8" t="s">
        <v>28</v>
      </c>
      <c r="L184" s="8" t="s">
        <v>394</v>
      </c>
      <c r="M184" s="8" t="str">
        <f>VLOOKUP([3]!Vehiculos2022[[#This Row],[Proyecto]],[3]Proyectos!$C$6:$H$44,2,0)</f>
        <v>COI-COI-F02-0003</v>
      </c>
      <c r="N184" s="8" t="str">
        <f>VLOOKUP([3]!Vehiculos2022[[#This Row],[Proyecto]],[3]Proyectos!$C$6:$H$44,6,0)</f>
        <v>-</v>
      </c>
      <c r="O184" s="8" t="s">
        <v>229</v>
      </c>
      <c r="P184" s="13" t="s">
        <v>243</v>
      </c>
      <c r="Q184" s="51"/>
      <c r="R184" s="14"/>
      <c r="S184" s="8"/>
      <c r="T184" s="31"/>
    </row>
    <row r="185" spans="2:20" x14ac:dyDescent="0.25">
      <c r="B185" s="8">
        <v>174</v>
      </c>
      <c r="C185" s="9">
        <v>45818.475288078705</v>
      </c>
      <c r="D185" s="33" t="s">
        <v>146</v>
      </c>
      <c r="E185" s="12" t="s">
        <v>21</v>
      </c>
      <c r="F185" s="12">
        <v>2019</v>
      </c>
      <c r="G185" s="11" t="s">
        <v>22</v>
      </c>
      <c r="H185" s="12" t="s">
        <v>147</v>
      </c>
      <c r="I185" s="8" t="s">
        <v>68</v>
      </c>
      <c r="J185" s="12"/>
      <c r="K185" s="12" t="s">
        <v>28</v>
      </c>
      <c r="L185" s="8" t="s">
        <v>358</v>
      </c>
      <c r="M185" s="8" t="str">
        <f>VLOOKUP([3]!Vehiculos2022[[#This Row],[Proyecto]],[3]Proyectos!$C$6:$H$44,2,0)</f>
        <v>IC-CB-F04-0010</v>
      </c>
      <c r="N185" s="8" t="str">
        <f>VLOOKUP([3]!Vehiculos2022[[#This Row],[Proyecto]],[3]Proyectos!$C$6:$H$44,6,0)</f>
        <v>Ingenieria</v>
      </c>
      <c r="O185" s="8" t="s">
        <v>30</v>
      </c>
      <c r="P185" s="27" t="s">
        <v>306</v>
      </c>
      <c r="Q185" s="51" t="s">
        <v>46</v>
      </c>
      <c r="R185" s="16">
        <v>45637</v>
      </c>
      <c r="S185" s="8" t="s">
        <v>255</v>
      </c>
      <c r="T185" s="31"/>
    </row>
    <row r="186" spans="2:20" x14ac:dyDescent="0.25">
      <c r="B186" s="8">
        <v>175</v>
      </c>
      <c r="C186" s="9">
        <v>45818.475288078705</v>
      </c>
      <c r="D186" s="15" t="s">
        <v>148</v>
      </c>
      <c r="E186" s="8" t="s">
        <v>21</v>
      </c>
      <c r="F186" s="8">
        <v>2018</v>
      </c>
      <c r="G186" s="8" t="s">
        <v>22</v>
      </c>
      <c r="H186" s="12" t="s">
        <v>149</v>
      </c>
      <c r="I186" s="8" t="s">
        <v>68</v>
      </c>
      <c r="J186" s="12"/>
      <c r="K186" s="8" t="s">
        <v>235</v>
      </c>
      <c r="L186" s="8" t="s">
        <v>79</v>
      </c>
      <c r="M186" s="8" t="str">
        <f>VLOOKUP([3]!Vehiculos2022[[#This Row],[Proyecto]],[3]Proyectos!$C$6:$H$44,2,0)</f>
        <v>COI-COI-F02-0015</v>
      </c>
      <c r="N186" s="8" t="str">
        <f>VLOOKUP([3]!Vehiculos2022[[#This Row],[Proyecto]],[3]Proyectos!$C$6:$H$44,6,0)</f>
        <v>-</v>
      </c>
      <c r="O186" s="8" t="s">
        <v>229</v>
      </c>
      <c r="P186" s="13" t="s">
        <v>243</v>
      </c>
      <c r="Q186" s="51"/>
      <c r="R186" s="14"/>
      <c r="S186" s="8"/>
      <c r="T186" s="31"/>
    </row>
    <row r="187" spans="2:20" x14ac:dyDescent="0.25">
      <c r="B187" s="8">
        <v>176</v>
      </c>
      <c r="C187" s="9">
        <v>45818.475288078705</v>
      </c>
      <c r="D187" s="15" t="s">
        <v>150</v>
      </c>
      <c r="E187" s="8" t="s">
        <v>21</v>
      </c>
      <c r="F187" s="8">
        <v>2019</v>
      </c>
      <c r="G187" s="8" t="s">
        <v>22</v>
      </c>
      <c r="H187" s="12" t="s">
        <v>151</v>
      </c>
      <c r="I187" s="8" t="s">
        <v>68</v>
      </c>
      <c r="J187" s="12"/>
      <c r="K187" s="8" t="s">
        <v>24</v>
      </c>
      <c r="L187" s="8" t="s">
        <v>79</v>
      </c>
      <c r="M187" s="8" t="str">
        <f>VLOOKUP([3]!Vehiculos2022[[#This Row],[Proyecto]],[3]Proyectos!$C$6:$H$44,2,0)</f>
        <v>COI-COI-F02-0015</v>
      </c>
      <c r="N187" s="8" t="str">
        <f>VLOOKUP([3]!Vehiculos2022[[#This Row],[Proyecto]],[3]Proyectos!$C$6:$H$44,6,0)</f>
        <v>-</v>
      </c>
      <c r="O187" s="8" t="s">
        <v>25</v>
      </c>
      <c r="P187" s="13" t="s">
        <v>243</v>
      </c>
      <c r="Q187" s="51"/>
      <c r="R187" s="14"/>
      <c r="S187" s="8"/>
      <c r="T187" s="31"/>
    </row>
    <row r="188" spans="2:20" x14ac:dyDescent="0.25">
      <c r="B188" s="8">
        <v>177</v>
      </c>
      <c r="C188" s="9">
        <v>45818.475288078705</v>
      </c>
      <c r="D188" s="48" t="s">
        <v>642</v>
      </c>
      <c r="E188" s="21" t="s">
        <v>26</v>
      </c>
      <c r="F188" s="8">
        <v>2021</v>
      </c>
      <c r="G188" s="11" t="s">
        <v>357</v>
      </c>
      <c r="H188" s="12" t="s">
        <v>814</v>
      </c>
      <c r="I188" s="8" t="s">
        <v>68</v>
      </c>
      <c r="J188" s="12" t="s">
        <v>319</v>
      </c>
      <c r="K188" s="8" t="s">
        <v>24</v>
      </c>
      <c r="L188" s="8" t="s">
        <v>27</v>
      </c>
      <c r="M188" s="8" t="str">
        <f>VLOOKUP([3]!Vehiculos2022[[#This Row],[Proyecto]],[3]Proyectos!$C$6:$H$44,2,0)</f>
        <v>IC-CL-F03-0007</v>
      </c>
      <c r="N188" s="8" t="str">
        <f>VLOOKUP([3]!Vehiculos2022[[#This Row],[Proyecto]],[3]Proyectos!$C$6:$H$44,6,0)</f>
        <v>O&amp;M</v>
      </c>
      <c r="O188" s="8" t="s">
        <v>25</v>
      </c>
      <c r="P188" s="13" t="s">
        <v>256</v>
      </c>
      <c r="Q188" s="35">
        <v>501198004496</v>
      </c>
      <c r="R188" s="14">
        <v>47266</v>
      </c>
      <c r="S188" s="8" t="s">
        <v>255</v>
      </c>
      <c r="T188" s="31"/>
    </row>
    <row r="189" spans="2:20" x14ac:dyDescent="0.25">
      <c r="B189" s="8">
        <v>178</v>
      </c>
      <c r="C189" s="9">
        <v>45818.475288078705</v>
      </c>
      <c r="D189" s="15" t="s">
        <v>152</v>
      </c>
      <c r="E189" s="21" t="s">
        <v>21</v>
      </c>
      <c r="F189" s="8">
        <v>2019</v>
      </c>
      <c r="G189" s="11" t="s">
        <v>22</v>
      </c>
      <c r="H189" s="12" t="s">
        <v>153</v>
      </c>
      <c r="I189" s="8" t="s">
        <v>68</v>
      </c>
      <c r="J189" s="12"/>
      <c r="K189" s="8" t="s">
        <v>305</v>
      </c>
      <c r="L189" s="8" t="s">
        <v>358</v>
      </c>
      <c r="M189" s="8" t="str">
        <f>VLOOKUP([3]!Vehiculos2022[[#This Row],[Proyecto]],[3]Proyectos!$C$6:$H$44,2,0)</f>
        <v>IC-CB-F04-0010</v>
      </c>
      <c r="N189" s="8" t="str">
        <f>VLOOKUP([3]!Vehiculos2022[[#This Row],[Proyecto]],[3]Proyectos!$C$6:$H$44,6,0)</f>
        <v>Ingenieria</v>
      </c>
      <c r="O189" s="8" t="s">
        <v>30</v>
      </c>
      <c r="P189" s="13" t="s">
        <v>684</v>
      </c>
      <c r="Q189" s="51" t="s">
        <v>815</v>
      </c>
      <c r="R189" s="14">
        <v>45116</v>
      </c>
      <c r="S189" s="8" t="s">
        <v>255</v>
      </c>
      <c r="T189" s="31"/>
    </row>
    <row r="190" spans="2:20" x14ac:dyDescent="0.25">
      <c r="B190" s="8">
        <v>179</v>
      </c>
      <c r="C190" s="9">
        <v>45818.475288078705</v>
      </c>
      <c r="D190" s="15" t="s">
        <v>154</v>
      </c>
      <c r="E190" s="21" t="s">
        <v>155</v>
      </c>
      <c r="F190" s="8">
        <v>2019</v>
      </c>
      <c r="G190" s="8" t="s">
        <v>156</v>
      </c>
      <c r="H190" s="12" t="s">
        <v>157</v>
      </c>
      <c r="I190" s="8" t="s">
        <v>68</v>
      </c>
      <c r="J190" s="12"/>
      <c r="K190" s="8" t="s">
        <v>28</v>
      </c>
      <c r="L190" s="8" t="s">
        <v>79</v>
      </c>
      <c r="M190" s="8" t="str">
        <f>VLOOKUP([3]!Vehiculos2022[[#This Row],[Proyecto]],[3]Proyectos!$C$6:$H$44,2,0)</f>
        <v>COI-COI-F02-0015</v>
      </c>
      <c r="N190" s="8" t="str">
        <f>VLOOKUP([3]!Vehiculos2022[[#This Row],[Proyecto]],[3]Proyectos!$C$6:$H$44,6,0)</f>
        <v>-</v>
      </c>
      <c r="O190" s="8" t="s">
        <v>229</v>
      </c>
      <c r="P190" s="13" t="s">
        <v>787</v>
      </c>
      <c r="Q190" s="51"/>
      <c r="R190" s="14"/>
      <c r="S190" s="8"/>
      <c r="T190" s="31"/>
    </row>
    <row r="191" spans="2:20" x14ac:dyDescent="0.25">
      <c r="B191" s="8">
        <v>180</v>
      </c>
      <c r="C191" s="9">
        <v>45818.475288078705</v>
      </c>
      <c r="D191" s="10" t="s">
        <v>158</v>
      </c>
      <c r="E191" s="21" t="s">
        <v>21</v>
      </c>
      <c r="F191" s="8">
        <v>2019</v>
      </c>
      <c r="G191" s="11" t="s">
        <v>22</v>
      </c>
      <c r="H191" s="32" t="s">
        <v>704</v>
      </c>
      <c r="I191" s="8" t="s">
        <v>68</v>
      </c>
      <c r="J191" s="12"/>
      <c r="K191" s="8" t="s">
        <v>236</v>
      </c>
      <c r="L191" s="8" t="s">
        <v>257</v>
      </c>
      <c r="M191" s="8" t="str">
        <f>VLOOKUP([3]!Vehiculos2022[[#This Row],[Proyecto]],[3]Proyectos!$C$6:$H$44,2,0)</f>
        <v>IC-TG-F13-0016</v>
      </c>
      <c r="N191" s="8" t="str">
        <f>VLOOKUP([3]!Vehiculos2022[[#This Row],[Proyecto]],[3]Proyectos!$C$6:$H$44,6,0)</f>
        <v xml:space="preserve">Mantenimiento Técnico </v>
      </c>
      <c r="O191" s="8" t="s">
        <v>258</v>
      </c>
      <c r="P191" s="13" t="s">
        <v>784</v>
      </c>
      <c r="Q191" s="51" t="s">
        <v>406</v>
      </c>
      <c r="R191" s="14">
        <v>46698</v>
      </c>
      <c r="S191" s="8" t="s">
        <v>255</v>
      </c>
      <c r="T191" s="31"/>
    </row>
    <row r="192" spans="2:20" x14ac:dyDescent="0.25">
      <c r="B192" s="8">
        <v>181</v>
      </c>
      <c r="C192" s="9">
        <v>45818.475288078705</v>
      </c>
      <c r="D192" s="15" t="s">
        <v>159</v>
      </c>
      <c r="E192" s="21" t="s">
        <v>21</v>
      </c>
      <c r="F192" s="8">
        <v>2019</v>
      </c>
      <c r="G192" s="8" t="s">
        <v>22</v>
      </c>
      <c r="H192" s="12" t="s">
        <v>160</v>
      </c>
      <c r="I192" s="8" t="s">
        <v>68</v>
      </c>
      <c r="J192" s="12"/>
      <c r="K192" s="8" t="s">
        <v>236</v>
      </c>
      <c r="L192" s="8" t="s">
        <v>34</v>
      </c>
      <c r="M192" s="8" t="str">
        <f>VLOOKUP([3]!Vehiculos2022[[#This Row],[Proyecto]],[3]Proyectos!$C$6:$H$44,2,0)</f>
        <v>IC-TG-F09-0019</v>
      </c>
      <c r="N192" s="8" t="str">
        <f>VLOOKUP([3]!Vehiculos2022[[#This Row],[Proyecto]],[3]Proyectos!$C$6:$H$44,6,0)</f>
        <v>RF y Optimizacion</v>
      </c>
      <c r="O192" s="8" t="s">
        <v>242</v>
      </c>
      <c r="P192" s="13" t="s">
        <v>580</v>
      </c>
      <c r="Q192" s="51" t="s">
        <v>581</v>
      </c>
      <c r="R192" s="14">
        <v>46060</v>
      </c>
      <c r="S192" s="8" t="s">
        <v>255</v>
      </c>
      <c r="T192" s="31"/>
    </row>
    <row r="193" spans="2:20" x14ac:dyDescent="0.25">
      <c r="B193" s="8">
        <v>182</v>
      </c>
      <c r="C193" s="9">
        <v>45818.475288078705</v>
      </c>
      <c r="D193" s="33" t="s">
        <v>161</v>
      </c>
      <c r="E193" s="39" t="s">
        <v>21</v>
      </c>
      <c r="F193" s="12">
        <v>2019</v>
      </c>
      <c r="G193" s="11" t="s">
        <v>22</v>
      </c>
      <c r="H193" s="12" t="s">
        <v>162</v>
      </c>
      <c r="I193" s="8" t="s">
        <v>68</v>
      </c>
      <c r="J193" s="12"/>
      <c r="K193" s="12" t="s">
        <v>235</v>
      </c>
      <c r="L193" s="8" t="s">
        <v>399</v>
      </c>
      <c r="M193" s="8" t="str">
        <f>VLOOKUP([3]!Vehiculos2022[[#This Row],[Proyecto]],[3]Proyectos!$C$6:$H$44,2,0)</f>
        <v>IC-CL-V10-0022</v>
      </c>
      <c r="N193" s="8" t="str">
        <f>VLOOKUP([3]!Vehiculos2022[[#This Row],[Proyecto]],[3]Proyectos!$C$6:$H$44,6,0)</f>
        <v>Proyectos</v>
      </c>
      <c r="O193" s="8" t="s">
        <v>233</v>
      </c>
      <c r="P193" s="27" t="s">
        <v>583</v>
      </c>
      <c r="Q193" s="51" t="s">
        <v>223</v>
      </c>
      <c r="R193" s="16">
        <v>45880</v>
      </c>
      <c r="S193" s="8" t="s">
        <v>255</v>
      </c>
      <c r="T193" s="45"/>
    </row>
    <row r="194" spans="2:20" ht="15" customHeight="1" x14ac:dyDescent="0.25">
      <c r="B194" s="8">
        <v>183</v>
      </c>
      <c r="C194" s="9">
        <v>45812.359390277779</v>
      </c>
      <c r="D194" s="10" t="s">
        <v>163</v>
      </c>
      <c r="E194" s="21" t="s">
        <v>21</v>
      </c>
      <c r="F194" s="8">
        <v>2019</v>
      </c>
      <c r="G194" s="11" t="s">
        <v>22</v>
      </c>
      <c r="H194" s="32" t="s">
        <v>164</v>
      </c>
      <c r="I194" s="8" t="s">
        <v>68</v>
      </c>
      <c r="J194" s="12"/>
      <c r="K194" s="8" t="s">
        <v>235</v>
      </c>
      <c r="L194" s="8" t="s">
        <v>561</v>
      </c>
      <c r="M194" s="8" t="str">
        <f>VLOOKUP([3]!Vehiculos2022[[#This Row],[Proyecto]],[3]Proyectos!$C$6:$H$44,2,0)</f>
        <v>ST-TG-V10-0006</v>
      </c>
      <c r="N194" s="8" t="str">
        <f>VLOOKUP([3]!Vehiculos2022[[#This Row],[Proyecto]],[3]Proyectos!$C$6:$H$44,6,0)</f>
        <v>Proyectos</v>
      </c>
      <c r="O194" s="8" t="s">
        <v>233</v>
      </c>
      <c r="P194" s="13" t="s">
        <v>846</v>
      </c>
      <c r="Q194" s="51" t="s">
        <v>847</v>
      </c>
      <c r="R194" s="14"/>
      <c r="S194" s="8" t="s">
        <v>255</v>
      </c>
      <c r="T194" s="31"/>
    </row>
    <row r="195" spans="2:20" ht="15" customHeight="1" x14ac:dyDescent="0.25">
      <c r="B195" s="8">
        <v>184</v>
      </c>
      <c r="C195" s="9">
        <v>45812.359390277779</v>
      </c>
      <c r="D195" s="15" t="s">
        <v>165</v>
      </c>
      <c r="E195" s="21" t="s">
        <v>21</v>
      </c>
      <c r="F195" s="8">
        <v>2019</v>
      </c>
      <c r="G195" s="11" t="s">
        <v>22</v>
      </c>
      <c r="H195" s="8" t="s">
        <v>166</v>
      </c>
      <c r="I195" s="8" t="s">
        <v>68</v>
      </c>
      <c r="J195" s="12"/>
      <c r="K195" s="8" t="s">
        <v>28</v>
      </c>
      <c r="L195" s="8" t="s">
        <v>37</v>
      </c>
      <c r="M195" s="8" t="str">
        <f>VLOOKUP([3]!Vehiculos2022[[#This Row],[Proyecto]],[3]Proyectos!$C$6:$H$44,2,0)</f>
        <v>IC-TG-F04-0015</v>
      </c>
      <c r="N195" s="8" t="str">
        <f>VLOOKUP([3]!Vehiculos2022[[#This Row],[Proyecto]],[3]Proyectos!$C$6:$H$44,6,0)</f>
        <v>Ingenieria</v>
      </c>
      <c r="O195" s="8" t="s">
        <v>270</v>
      </c>
      <c r="P195" s="13" t="s">
        <v>243</v>
      </c>
      <c r="Q195" s="51"/>
      <c r="R195" s="14"/>
      <c r="S195" s="42"/>
      <c r="T195" s="31"/>
    </row>
    <row r="196" spans="2:20" ht="15" customHeight="1" x14ac:dyDescent="0.25">
      <c r="B196" s="8">
        <v>185</v>
      </c>
      <c r="C196" s="9">
        <v>45812.359390277779</v>
      </c>
      <c r="D196" s="15" t="s">
        <v>167</v>
      </c>
      <c r="E196" s="21" t="s">
        <v>21</v>
      </c>
      <c r="F196" s="8">
        <v>2019</v>
      </c>
      <c r="G196" s="11" t="s">
        <v>22</v>
      </c>
      <c r="H196" s="8" t="s">
        <v>168</v>
      </c>
      <c r="I196" s="8" t="s">
        <v>68</v>
      </c>
      <c r="J196" s="12"/>
      <c r="K196" s="8" t="s">
        <v>24</v>
      </c>
      <c r="L196" s="8" t="s">
        <v>237</v>
      </c>
      <c r="M196" s="8" t="str">
        <f>VLOOKUP([3]!Vehiculos2022[[#This Row],[Proyecto]],[3]Proyectos!$C$6:$H$44,2,0)</f>
        <v>ST-TG-V05-0001</v>
      </c>
      <c r="N196" s="8" t="str">
        <f>VLOOKUP([3]!Vehiculos2022[[#This Row],[Proyecto]],[3]Proyectos!$C$6:$H$44,6,0)</f>
        <v>Operaciones Tecnicas</v>
      </c>
      <c r="O196" s="8" t="s">
        <v>641</v>
      </c>
      <c r="P196" s="13" t="s">
        <v>243</v>
      </c>
      <c r="Q196" s="51"/>
      <c r="R196" s="14"/>
      <c r="S196" s="42"/>
      <c r="T196" s="31"/>
    </row>
    <row r="197" spans="2:20" x14ac:dyDescent="0.25">
      <c r="B197" s="8">
        <v>186</v>
      </c>
      <c r="C197" s="9">
        <v>45818.475288078705</v>
      </c>
      <c r="D197" s="15" t="s">
        <v>169</v>
      </c>
      <c r="E197" s="21" t="s">
        <v>21</v>
      </c>
      <c r="F197" s="8">
        <v>2019</v>
      </c>
      <c r="G197" s="8" t="s">
        <v>22</v>
      </c>
      <c r="H197" s="12" t="s">
        <v>170</v>
      </c>
      <c r="I197" s="8" t="s">
        <v>68</v>
      </c>
      <c r="J197" s="12"/>
      <c r="K197" s="8" t="s">
        <v>28</v>
      </c>
      <c r="L197" s="8" t="s">
        <v>79</v>
      </c>
      <c r="M197" s="8" t="str">
        <f>VLOOKUP([3]!Vehiculos2022[[#This Row],[Proyecto]],[3]Proyectos!$C$6:$H$44,2,0)</f>
        <v>COI-COI-F02-0015</v>
      </c>
      <c r="N197" s="8" t="str">
        <f>VLOOKUP([3]!Vehiculos2022[[#This Row],[Proyecto]],[3]Proyectos!$C$6:$H$44,6,0)</f>
        <v>-</v>
      </c>
      <c r="O197" s="8" t="s">
        <v>229</v>
      </c>
      <c r="P197" s="13" t="s">
        <v>243</v>
      </c>
      <c r="Q197" s="51"/>
      <c r="R197" s="14"/>
      <c r="S197" s="8"/>
      <c r="T197" s="31"/>
    </row>
    <row r="198" spans="2:20" x14ac:dyDescent="0.25">
      <c r="B198" s="8">
        <v>187</v>
      </c>
      <c r="C198" s="9">
        <v>45818.475288078705</v>
      </c>
      <c r="D198" s="33" t="s">
        <v>213</v>
      </c>
      <c r="E198" s="39" t="s">
        <v>21</v>
      </c>
      <c r="F198" s="12">
        <v>2019</v>
      </c>
      <c r="G198" s="11" t="s">
        <v>22</v>
      </c>
      <c r="H198" s="12" t="s">
        <v>214</v>
      </c>
      <c r="I198" s="8" t="s">
        <v>68</v>
      </c>
      <c r="J198" s="12"/>
      <c r="K198" s="12" t="s">
        <v>28</v>
      </c>
      <c r="L198" s="8" t="s">
        <v>385</v>
      </c>
      <c r="M198" s="8" t="str">
        <f>VLOOKUP([3]!Vehiculos2022[[#This Row],[Proyecto]],[3]Proyectos!$C$6:$H$44,2,0)</f>
        <v>ST-TG-V05-0009</v>
      </c>
      <c r="N198" s="8" t="str">
        <f>VLOOKUP([3]!Vehiculos2022[[#This Row],[Proyecto]],[3]Proyectos!$C$6:$H$44,6,0)</f>
        <v>Operaciones Tecnicas</v>
      </c>
      <c r="O198" s="8" t="s">
        <v>527</v>
      </c>
      <c r="P198" s="27" t="s">
        <v>778</v>
      </c>
      <c r="Q198" s="51" t="s">
        <v>750</v>
      </c>
      <c r="R198" s="16">
        <v>46003</v>
      </c>
      <c r="S198" s="8" t="s">
        <v>255</v>
      </c>
      <c r="T198" s="45"/>
    </row>
    <row r="199" spans="2:20" x14ac:dyDescent="0.25">
      <c r="B199" s="8">
        <v>188</v>
      </c>
      <c r="C199" s="9">
        <v>45818.475288078705</v>
      </c>
      <c r="D199" s="15" t="s">
        <v>171</v>
      </c>
      <c r="E199" s="21" t="s">
        <v>21</v>
      </c>
      <c r="F199" s="8">
        <v>2019</v>
      </c>
      <c r="G199" s="11" t="s">
        <v>22</v>
      </c>
      <c r="H199" s="8" t="s">
        <v>172</v>
      </c>
      <c r="I199" s="8" t="s">
        <v>68</v>
      </c>
      <c r="J199" s="12"/>
      <c r="K199" s="8" t="s">
        <v>272</v>
      </c>
      <c r="L199" s="8" t="s">
        <v>237</v>
      </c>
      <c r="M199" s="8" t="str">
        <f>VLOOKUP([3]!Vehiculos2022[[#This Row],[Proyecto]],[3]Proyectos!$C$6:$H$44,2,0)</f>
        <v>ST-TG-V05-0001</v>
      </c>
      <c r="N199" s="8" t="str">
        <f>VLOOKUP([3]!Vehiculos2022[[#This Row],[Proyecto]],[3]Proyectos!$C$6:$H$44,6,0)</f>
        <v>Operaciones Tecnicas</v>
      </c>
      <c r="O199" s="8" t="s">
        <v>641</v>
      </c>
      <c r="P199" s="13" t="s">
        <v>866</v>
      </c>
      <c r="Q199" s="51" t="s">
        <v>827</v>
      </c>
      <c r="R199" s="14" t="s">
        <v>828</v>
      </c>
      <c r="S199" s="8" t="s">
        <v>255</v>
      </c>
      <c r="T199" s="31"/>
    </row>
    <row r="200" spans="2:20" x14ac:dyDescent="0.25">
      <c r="B200" s="8">
        <v>189</v>
      </c>
      <c r="C200" s="9">
        <v>45818.475288078705</v>
      </c>
      <c r="D200" s="33" t="s">
        <v>173</v>
      </c>
      <c r="E200" s="39" t="s">
        <v>21</v>
      </c>
      <c r="F200" s="12">
        <v>2019</v>
      </c>
      <c r="G200" s="11" t="s">
        <v>22</v>
      </c>
      <c r="H200" s="12" t="s">
        <v>174</v>
      </c>
      <c r="I200" s="8" t="s">
        <v>68</v>
      </c>
      <c r="J200" s="12"/>
      <c r="K200" s="12" t="s">
        <v>47</v>
      </c>
      <c r="L200" s="8" t="s">
        <v>44</v>
      </c>
      <c r="M200" s="8" t="str">
        <f>VLOOKUP([3]!Vehiculos2022[[#This Row],[Proyecto]],[3]Proyectos!$C$6:$H$44,2,0)</f>
        <v>IC-SI-F10-0009</v>
      </c>
      <c r="N200" s="8" t="str">
        <f>VLOOKUP([3]!Vehiculos2022[[#This Row],[Proyecto]],[3]Proyectos!$C$6:$H$44,6,0)</f>
        <v>Proyectos</v>
      </c>
      <c r="O200" s="8" t="s">
        <v>45</v>
      </c>
      <c r="P200" s="27" t="s">
        <v>584</v>
      </c>
      <c r="Q200" s="51" t="s">
        <v>383</v>
      </c>
      <c r="R200" s="16">
        <v>46981</v>
      </c>
      <c r="S200" s="8" t="s">
        <v>255</v>
      </c>
      <c r="T200" s="45"/>
    </row>
    <row r="201" spans="2:20" x14ac:dyDescent="0.25">
      <c r="B201" s="8">
        <v>190</v>
      </c>
      <c r="C201" s="9">
        <v>45818.475288078705</v>
      </c>
      <c r="D201" s="10" t="s">
        <v>175</v>
      </c>
      <c r="E201" s="21" t="s">
        <v>21</v>
      </c>
      <c r="F201" s="8">
        <v>2019</v>
      </c>
      <c r="G201" s="11" t="s">
        <v>22</v>
      </c>
      <c r="H201" s="12" t="s">
        <v>644</v>
      </c>
      <c r="I201" s="8" t="s">
        <v>68</v>
      </c>
      <c r="J201" s="12"/>
      <c r="K201" s="8" t="s">
        <v>28</v>
      </c>
      <c r="L201" s="8" t="s">
        <v>44</v>
      </c>
      <c r="M201" s="8" t="str">
        <f>VLOOKUP([3]!Vehiculos2022[[#This Row],[Proyecto]],[3]Proyectos!$C$6:$H$44,2,0)</f>
        <v>IC-SI-F10-0009</v>
      </c>
      <c r="N201" s="8" t="str">
        <f>VLOOKUP([3]!Vehiculos2022[[#This Row],[Proyecto]],[3]Proyectos!$C$6:$H$44,6,0)</f>
        <v>Proyectos</v>
      </c>
      <c r="O201" s="8" t="s">
        <v>45</v>
      </c>
      <c r="P201" s="13" t="s">
        <v>585</v>
      </c>
      <c r="Q201" s="51" t="s">
        <v>384</v>
      </c>
      <c r="R201" s="14">
        <v>46999</v>
      </c>
      <c r="S201" s="8" t="s">
        <v>255</v>
      </c>
      <c r="T201" s="31"/>
    </row>
    <row r="202" spans="2:20" x14ac:dyDescent="0.25">
      <c r="B202" s="8">
        <v>191</v>
      </c>
      <c r="C202" s="9">
        <v>45818.475288078705</v>
      </c>
      <c r="D202" s="10" t="s">
        <v>176</v>
      </c>
      <c r="E202" s="21" t="s">
        <v>21</v>
      </c>
      <c r="F202" s="8">
        <v>2019</v>
      </c>
      <c r="G202" s="8" t="s">
        <v>22</v>
      </c>
      <c r="H202" s="32" t="s">
        <v>177</v>
      </c>
      <c r="I202" s="8" t="s">
        <v>68</v>
      </c>
      <c r="J202" s="17"/>
      <c r="K202" s="8" t="s">
        <v>235</v>
      </c>
      <c r="L202" s="8" t="s">
        <v>178</v>
      </c>
      <c r="M202" s="8" t="str">
        <f>VLOOKUP([3]!Vehiculos2022[[#This Row],[Proyecto]],[3]Proyectos!$C$6:$H$44,2,0)</f>
        <v>IC-CL-V10-0003</v>
      </c>
      <c r="N202" s="8" t="str">
        <f>VLOOKUP([3]!Vehiculos2022[[#This Row],[Proyecto]],[3]Proyectos!$C$6:$H$44,6,0)</f>
        <v>Proyectos</v>
      </c>
      <c r="O202" s="8" t="s">
        <v>233</v>
      </c>
      <c r="P202" s="13" t="s">
        <v>586</v>
      </c>
      <c r="Q202" s="51" t="s">
        <v>224</v>
      </c>
      <c r="R202" s="14">
        <v>46323</v>
      </c>
      <c r="S202" s="8" t="s">
        <v>255</v>
      </c>
      <c r="T202" s="31"/>
    </row>
    <row r="203" spans="2:20" x14ac:dyDescent="0.25">
      <c r="B203" s="8">
        <v>192</v>
      </c>
      <c r="C203" s="9">
        <v>45818.475288078705</v>
      </c>
      <c r="D203" s="15" t="s">
        <v>179</v>
      </c>
      <c r="E203" s="21" t="s">
        <v>21</v>
      </c>
      <c r="F203" s="8">
        <v>2019</v>
      </c>
      <c r="G203" s="11" t="s">
        <v>22</v>
      </c>
      <c r="H203" s="8" t="s">
        <v>180</v>
      </c>
      <c r="I203" s="8" t="s">
        <v>68</v>
      </c>
      <c r="J203" s="12"/>
      <c r="K203" s="8" t="s">
        <v>589</v>
      </c>
      <c r="L203" s="8" t="s">
        <v>237</v>
      </c>
      <c r="M203" s="8" t="str">
        <f>VLOOKUP([3]!Vehiculos2022[[#This Row],[Proyecto]],[3]Proyectos!$C$6:$H$44,2,0)</f>
        <v>ST-TG-V05-0001</v>
      </c>
      <c r="N203" s="8" t="str">
        <f>VLOOKUP([3]!Vehiculos2022[[#This Row],[Proyecto]],[3]Proyectos!$C$6:$H$44,6,0)</f>
        <v>Operaciones Tecnicas</v>
      </c>
      <c r="O203" s="8" t="s">
        <v>641</v>
      </c>
      <c r="P203" s="13" t="s">
        <v>373</v>
      </c>
      <c r="Q203" s="51" t="s">
        <v>369</v>
      </c>
      <c r="R203" s="14">
        <v>45757</v>
      </c>
      <c r="S203" s="8" t="s">
        <v>255</v>
      </c>
      <c r="T203" s="31"/>
    </row>
    <row r="204" spans="2:20" x14ac:dyDescent="0.25">
      <c r="B204" s="8">
        <v>193</v>
      </c>
      <c r="C204" s="9">
        <v>45818.475288078705</v>
      </c>
      <c r="D204" s="10" t="s">
        <v>183</v>
      </c>
      <c r="E204" s="21" t="s">
        <v>21</v>
      </c>
      <c r="F204" s="8">
        <v>2019</v>
      </c>
      <c r="G204" s="11" t="s">
        <v>22</v>
      </c>
      <c r="H204" s="12" t="s">
        <v>184</v>
      </c>
      <c r="I204" s="8" t="s">
        <v>68</v>
      </c>
      <c r="J204" s="12"/>
      <c r="K204" s="8" t="s">
        <v>43</v>
      </c>
      <c r="L204" s="8" t="s">
        <v>29</v>
      </c>
      <c r="M204" s="8" t="str">
        <f>VLOOKUP([3]!Vehiculos2022[[#This Row],[Proyecto]],[3]Proyectos!$C$6:$H$44,2,0)</f>
        <v>IC-TG-F04-0015</v>
      </c>
      <c r="N204" s="8" t="str">
        <f>VLOOKUP([3]!Vehiculos2022[[#This Row],[Proyecto]],[3]Proyectos!$C$6:$H$44,6,0)</f>
        <v>Ingenieria</v>
      </c>
      <c r="O204" s="8" t="s">
        <v>30</v>
      </c>
      <c r="P204" s="13" t="s">
        <v>181</v>
      </c>
      <c r="Q204" s="51" t="s">
        <v>182</v>
      </c>
      <c r="R204" s="14">
        <v>45449</v>
      </c>
      <c r="S204" s="8"/>
      <c r="T204" s="31"/>
    </row>
    <row r="205" spans="2:20" x14ac:dyDescent="0.25">
      <c r="B205" s="8">
        <v>194</v>
      </c>
      <c r="C205" s="9">
        <v>45818.475288078705</v>
      </c>
      <c r="D205" s="15" t="s">
        <v>185</v>
      </c>
      <c r="E205" s="21" t="s">
        <v>155</v>
      </c>
      <c r="F205" s="8">
        <v>2019</v>
      </c>
      <c r="G205" s="8" t="s">
        <v>192</v>
      </c>
      <c r="H205" s="8" t="s">
        <v>186</v>
      </c>
      <c r="I205" s="8" t="s">
        <v>68</v>
      </c>
      <c r="J205" s="12"/>
      <c r="K205" s="8" t="s">
        <v>28</v>
      </c>
      <c r="L205" s="8" t="s">
        <v>385</v>
      </c>
      <c r="M205" s="8" t="str">
        <f>VLOOKUP([3]!Vehiculos2022[[#This Row],[Proyecto]],[3]Proyectos!$C$6:$H$44,2,0)</f>
        <v>ST-TG-V05-0009</v>
      </c>
      <c r="N205" s="8" t="str">
        <f>VLOOKUP([3]!Vehiculos2022[[#This Row],[Proyecto]],[3]Proyectos!$C$6:$H$44,6,0)</f>
        <v>Operaciones Tecnicas</v>
      </c>
      <c r="O205" s="8" t="s">
        <v>527</v>
      </c>
      <c r="P205" s="13" t="s">
        <v>683</v>
      </c>
      <c r="Q205" s="51" t="s">
        <v>283</v>
      </c>
      <c r="R205" s="14">
        <v>45598</v>
      </c>
      <c r="S205" s="8" t="s">
        <v>255</v>
      </c>
      <c r="T205" s="31"/>
    </row>
    <row r="206" spans="2:20" x14ac:dyDescent="0.25">
      <c r="B206" s="8">
        <v>195</v>
      </c>
      <c r="C206" s="9">
        <v>45818.475288078705</v>
      </c>
      <c r="D206" s="15" t="s">
        <v>187</v>
      </c>
      <c r="E206" s="21" t="s">
        <v>21</v>
      </c>
      <c r="F206" s="8">
        <v>2019</v>
      </c>
      <c r="G206" s="8" t="s">
        <v>22</v>
      </c>
      <c r="H206" s="12" t="s">
        <v>188</v>
      </c>
      <c r="I206" s="8" t="s">
        <v>68</v>
      </c>
      <c r="J206" s="12"/>
      <c r="K206" s="8" t="s">
        <v>28</v>
      </c>
      <c r="L206" s="8" t="s">
        <v>87</v>
      </c>
      <c r="M206" s="8" t="str">
        <f>VLOOKUP([3]!Vehiculos2022[[#This Row],[Proyecto]],[3]Proyectos!$C$6:$H$44,2,0)</f>
        <v>-</v>
      </c>
      <c r="N206" s="8" t="str">
        <f>VLOOKUP([3]!Vehiculos2022[[#This Row],[Proyecto]],[3]Proyectos!$C$6:$H$44,6,0)</f>
        <v>-</v>
      </c>
      <c r="O206" s="8" t="s">
        <v>229</v>
      </c>
      <c r="P206" s="13" t="s">
        <v>788</v>
      </c>
      <c r="Q206" s="51"/>
      <c r="R206" s="14"/>
      <c r="S206" s="8" t="s">
        <v>255</v>
      </c>
      <c r="T206" s="31"/>
    </row>
    <row r="207" spans="2:20" x14ac:dyDescent="0.25">
      <c r="B207" s="8">
        <v>196</v>
      </c>
      <c r="C207" s="9">
        <v>45818.475288078705</v>
      </c>
      <c r="D207" s="15" t="s">
        <v>189</v>
      </c>
      <c r="E207" s="21" t="s">
        <v>83</v>
      </c>
      <c r="F207" s="8">
        <v>2019</v>
      </c>
      <c r="G207" s="8" t="s">
        <v>212</v>
      </c>
      <c r="H207" s="12" t="s">
        <v>190</v>
      </c>
      <c r="I207" s="8" t="s">
        <v>68</v>
      </c>
      <c r="J207" s="12"/>
      <c r="K207" s="8" t="s">
        <v>28</v>
      </c>
      <c r="L207" s="8" t="s">
        <v>87</v>
      </c>
      <c r="M207" s="8" t="str">
        <f>VLOOKUP([3]!Vehiculos2022[[#This Row],[Proyecto]],[3]Proyectos!$C$6:$H$44,2,0)</f>
        <v>-</v>
      </c>
      <c r="N207" s="8" t="str">
        <f>VLOOKUP([3]!Vehiculos2022[[#This Row],[Proyecto]],[3]Proyectos!$C$6:$H$44,6,0)</f>
        <v>-</v>
      </c>
      <c r="O207" s="8" t="s">
        <v>229</v>
      </c>
      <c r="P207" s="13" t="s">
        <v>243</v>
      </c>
      <c r="Q207" s="51"/>
      <c r="R207" s="14"/>
      <c r="S207" s="8"/>
      <c r="T207" s="31"/>
    </row>
    <row r="208" spans="2:20" x14ac:dyDescent="0.25">
      <c r="B208" s="8">
        <v>197</v>
      </c>
      <c r="C208" s="9">
        <v>45818.475288078705</v>
      </c>
      <c r="D208" s="15" t="s">
        <v>191</v>
      </c>
      <c r="E208" s="21" t="s">
        <v>155</v>
      </c>
      <c r="F208" s="8">
        <v>2019</v>
      </c>
      <c r="G208" s="8" t="s">
        <v>192</v>
      </c>
      <c r="H208" s="12" t="s">
        <v>193</v>
      </c>
      <c r="I208" s="8" t="s">
        <v>68</v>
      </c>
      <c r="J208" s="12"/>
      <c r="K208" s="8" t="s">
        <v>28</v>
      </c>
      <c r="L208" s="8" t="s">
        <v>79</v>
      </c>
      <c r="M208" s="8" t="str">
        <f>VLOOKUP([3]!Vehiculos2022[[#This Row],[Proyecto]],[3]Proyectos!$C$6:$H$44,2,0)</f>
        <v>COI-COI-F02-0015</v>
      </c>
      <c r="N208" s="8" t="str">
        <f>VLOOKUP([3]!Vehiculos2022[[#This Row],[Proyecto]],[3]Proyectos!$C$6:$H$44,6,0)</f>
        <v>-</v>
      </c>
      <c r="O208" s="8" t="s">
        <v>229</v>
      </c>
      <c r="P208" s="13" t="s">
        <v>243</v>
      </c>
      <c r="Q208" s="51"/>
      <c r="R208" s="14"/>
      <c r="S208" s="8"/>
      <c r="T208" s="31"/>
    </row>
    <row r="209" spans="2:20" x14ac:dyDescent="0.25">
      <c r="B209" s="8">
        <v>198</v>
      </c>
      <c r="C209" s="9">
        <v>45818.475288078705</v>
      </c>
      <c r="D209" s="15" t="s">
        <v>194</v>
      </c>
      <c r="E209" s="21" t="s">
        <v>155</v>
      </c>
      <c r="F209" s="8">
        <v>2019</v>
      </c>
      <c r="G209" s="8" t="s">
        <v>192</v>
      </c>
      <c r="H209" s="12" t="s">
        <v>195</v>
      </c>
      <c r="I209" s="8" t="s">
        <v>68</v>
      </c>
      <c r="J209" s="12"/>
      <c r="K209" s="8" t="s">
        <v>28</v>
      </c>
      <c r="L209" s="8" t="s">
        <v>79</v>
      </c>
      <c r="M209" s="8" t="str">
        <f>VLOOKUP([3]!Vehiculos2022[[#This Row],[Proyecto]],[3]Proyectos!$C$6:$H$44,2,0)</f>
        <v>COI-COI-F02-0015</v>
      </c>
      <c r="N209" s="8" t="str">
        <f>VLOOKUP([3]!Vehiculos2022[[#This Row],[Proyecto]],[3]Proyectos!$C$6:$H$44,6,0)</f>
        <v>-</v>
      </c>
      <c r="O209" s="8" t="s">
        <v>229</v>
      </c>
      <c r="P209" s="13" t="s">
        <v>243</v>
      </c>
      <c r="Q209" s="51"/>
      <c r="R209" s="14"/>
      <c r="S209" s="8"/>
      <c r="T209" s="31"/>
    </row>
    <row r="210" spans="2:20" x14ac:dyDescent="0.25">
      <c r="B210" s="8">
        <v>199</v>
      </c>
      <c r="C210" s="9">
        <v>45812.359390277779</v>
      </c>
      <c r="D210" s="15" t="s">
        <v>196</v>
      </c>
      <c r="E210" s="21" t="s">
        <v>21</v>
      </c>
      <c r="F210" s="8">
        <v>2019</v>
      </c>
      <c r="G210" s="11" t="s">
        <v>22</v>
      </c>
      <c r="H210" s="12" t="s">
        <v>197</v>
      </c>
      <c r="I210" s="8" t="s">
        <v>68</v>
      </c>
      <c r="J210" s="12"/>
      <c r="K210" s="8" t="s">
        <v>28</v>
      </c>
      <c r="L210" s="8" t="s">
        <v>41</v>
      </c>
      <c r="M210" s="8" t="str">
        <f>VLOOKUP([3]!Vehiculos2022[[#This Row],[Proyecto]],[3]Proyectos!$C$6:$H$44,2,0)</f>
        <v>ST-TG-V05-0005</v>
      </c>
      <c r="N210" s="8" t="str">
        <f>VLOOKUP([3]!Vehiculos2022[[#This Row],[Proyecto]],[3]Proyectos!$C$6:$H$44,6,0)</f>
        <v>Operaciones Tecnicas</v>
      </c>
      <c r="O210" s="8" t="s">
        <v>249</v>
      </c>
      <c r="P210" s="13" t="s">
        <v>374</v>
      </c>
      <c r="Q210" s="35" t="s">
        <v>364</v>
      </c>
      <c r="R210" s="14" t="s">
        <v>370</v>
      </c>
      <c r="S210" s="8" t="s">
        <v>255</v>
      </c>
      <c r="T210" s="31"/>
    </row>
    <row r="211" spans="2:20" x14ac:dyDescent="0.25">
      <c r="B211" s="8">
        <v>200</v>
      </c>
      <c r="C211" s="9">
        <v>45818.475288078705</v>
      </c>
      <c r="D211" s="33" t="s">
        <v>198</v>
      </c>
      <c r="E211" s="39" t="s">
        <v>21</v>
      </c>
      <c r="F211" s="12">
        <v>2019</v>
      </c>
      <c r="G211" s="11" t="s">
        <v>22</v>
      </c>
      <c r="H211" s="12" t="s">
        <v>199</v>
      </c>
      <c r="I211" s="8" t="s">
        <v>68</v>
      </c>
      <c r="J211" s="12"/>
      <c r="K211" s="12" t="s">
        <v>236</v>
      </c>
      <c r="L211" s="8" t="s">
        <v>809</v>
      </c>
      <c r="M211" s="8" t="str">
        <f>VLOOKUP([3]!Vehiculos2022[[#This Row],[Proyecto]],[3]Proyectos!$C$6:$H$44,2,0)</f>
        <v>IC-HW-V05-0004</v>
      </c>
      <c r="N211" s="8" t="str">
        <f>VLOOKUP([3]!Vehiculos2022[[#This Row],[Proyecto]],[3]Proyectos!$C$6:$H$44,6,0)</f>
        <v>Operaciones Tecnicas</v>
      </c>
      <c r="O211" s="8" t="s">
        <v>249</v>
      </c>
      <c r="P211" s="27" t="s">
        <v>779</v>
      </c>
      <c r="Q211" s="51" t="s">
        <v>780</v>
      </c>
      <c r="R211" s="16">
        <v>46206</v>
      </c>
      <c r="S211" s="8" t="s">
        <v>255</v>
      </c>
      <c r="T211" s="45"/>
    </row>
    <row r="212" spans="2:20" x14ac:dyDescent="0.25">
      <c r="B212" s="8">
        <v>201</v>
      </c>
      <c r="C212" s="9">
        <v>45818.475288078705</v>
      </c>
      <c r="D212" s="15" t="s">
        <v>200</v>
      </c>
      <c r="E212" s="21" t="s">
        <v>155</v>
      </c>
      <c r="F212" s="8">
        <v>2019</v>
      </c>
      <c r="G212" s="8" t="s">
        <v>215</v>
      </c>
      <c r="H212" s="12" t="s">
        <v>201</v>
      </c>
      <c r="I212" s="8" t="s">
        <v>68</v>
      </c>
      <c r="J212" s="12"/>
      <c r="K212" s="8" t="s">
        <v>236</v>
      </c>
      <c r="L212" s="8" t="s">
        <v>809</v>
      </c>
      <c r="M212" s="8" t="str">
        <f>VLOOKUP([3]!Vehiculos2022[[#This Row],[Proyecto]],[3]Proyectos!$C$6:$H$44,2,0)</f>
        <v>IC-HW-V05-0004</v>
      </c>
      <c r="N212" s="8" t="str">
        <f>VLOOKUP([3]!Vehiculos2022[[#This Row],[Proyecto]],[3]Proyectos!$C$6:$H$44,6,0)</f>
        <v>Operaciones Tecnicas</v>
      </c>
      <c r="O212" s="8" t="s">
        <v>249</v>
      </c>
      <c r="P212" s="13" t="s">
        <v>816</v>
      </c>
      <c r="Q212" s="51" t="s">
        <v>817</v>
      </c>
      <c r="R212" s="14" t="s">
        <v>398</v>
      </c>
      <c r="S212" s="8" t="s">
        <v>255</v>
      </c>
      <c r="T212" s="31"/>
    </row>
    <row r="213" spans="2:20" x14ac:dyDescent="0.25">
      <c r="B213" s="8">
        <v>202</v>
      </c>
      <c r="C213" s="9">
        <v>45818.475288078705</v>
      </c>
      <c r="D213" s="10" t="s">
        <v>202</v>
      </c>
      <c r="E213" s="21" t="s">
        <v>21</v>
      </c>
      <c r="F213" s="8">
        <v>2019</v>
      </c>
      <c r="G213" s="8" t="s">
        <v>22</v>
      </c>
      <c r="H213" s="12" t="s">
        <v>203</v>
      </c>
      <c r="I213" s="8" t="s">
        <v>68</v>
      </c>
      <c r="J213" s="12"/>
      <c r="K213" s="8" t="s">
        <v>236</v>
      </c>
      <c r="L213" s="8" t="s">
        <v>237</v>
      </c>
      <c r="M213" s="8" t="str">
        <f>VLOOKUP([3]!Vehiculos2022[[#This Row],[Proyecto]],[3]Proyectos!$C$6:$H$44,2,0)</f>
        <v>ST-TG-V05-0001</v>
      </c>
      <c r="N213" s="8" t="str">
        <f>VLOOKUP([3]!Vehiculos2022[[#This Row],[Proyecto]],[3]Proyectos!$C$6:$H$44,6,0)</f>
        <v>Operaciones Tecnicas</v>
      </c>
      <c r="O213" s="8" t="s">
        <v>641</v>
      </c>
      <c r="P213" s="13" t="s">
        <v>253</v>
      </c>
      <c r="Q213" s="35" t="s">
        <v>226</v>
      </c>
      <c r="R213" s="14">
        <v>46082</v>
      </c>
      <c r="S213" s="8" t="s">
        <v>255</v>
      </c>
      <c r="T213" s="31"/>
    </row>
    <row r="214" spans="2:20" x14ac:dyDescent="0.25">
      <c r="B214" s="8">
        <v>203</v>
      </c>
      <c r="C214" s="9">
        <v>45818.475288078705</v>
      </c>
      <c r="D214" s="15" t="s">
        <v>670</v>
      </c>
      <c r="E214" s="21" t="s">
        <v>671</v>
      </c>
      <c r="F214" s="8">
        <v>2006</v>
      </c>
      <c r="G214" s="8">
        <v>7600</v>
      </c>
      <c r="H214" s="12" t="s">
        <v>672</v>
      </c>
      <c r="I214" s="8" t="s">
        <v>68</v>
      </c>
      <c r="J214" s="12"/>
      <c r="K214" s="8" t="s">
        <v>236</v>
      </c>
      <c r="L214" s="8" t="s">
        <v>237</v>
      </c>
      <c r="M214" s="8" t="str">
        <f>VLOOKUP([3]!Vehiculos2022[[#This Row],[Proyecto]],[3]Proyectos!$C$6:$H$44,2,0)</f>
        <v>ST-TG-V05-0001</v>
      </c>
      <c r="N214" s="8" t="str">
        <f>VLOOKUP([3]!Vehiculos2022[[#This Row],[Proyecto]],[3]Proyectos!$C$6:$H$44,6,0)</f>
        <v>Operaciones Tecnicas</v>
      </c>
      <c r="O214" s="8" t="s">
        <v>641</v>
      </c>
      <c r="P214" s="13" t="s">
        <v>243</v>
      </c>
      <c r="Q214" s="51"/>
      <c r="R214" s="14"/>
      <c r="S214" s="8"/>
      <c r="T214" s="31"/>
    </row>
    <row r="215" spans="2:20" x14ac:dyDescent="0.25">
      <c r="B215" s="8">
        <v>204</v>
      </c>
      <c r="C215" s="9">
        <v>45818.475288078705</v>
      </c>
      <c r="D215" s="15" t="s">
        <v>673</v>
      </c>
      <c r="E215" s="21" t="s">
        <v>21</v>
      </c>
      <c r="F215" s="8">
        <v>2016</v>
      </c>
      <c r="G215" s="8" t="s">
        <v>22</v>
      </c>
      <c r="H215" s="12"/>
      <c r="I215" s="8" t="s">
        <v>68</v>
      </c>
      <c r="J215" s="12"/>
      <c r="K215" s="8" t="s">
        <v>28</v>
      </c>
      <c r="L215" s="8" t="s">
        <v>385</v>
      </c>
      <c r="M215" s="8" t="str">
        <f>VLOOKUP([3]!Vehiculos2022[[#This Row],[Proyecto]],[3]Proyectos!$C$6:$H$44,2,0)</f>
        <v>ST-TG-V05-0009</v>
      </c>
      <c r="N215" s="8" t="str">
        <f>VLOOKUP([3]!Vehiculos2022[[#This Row],[Proyecto]],[3]Proyectos!$C$6:$H$44,6,0)</f>
        <v>Operaciones Tecnicas</v>
      </c>
      <c r="O215" s="8" t="s">
        <v>527</v>
      </c>
      <c r="P215" s="13" t="s">
        <v>241</v>
      </c>
      <c r="Q215" s="51" t="s">
        <v>271</v>
      </c>
      <c r="R215" s="14">
        <v>45847</v>
      </c>
      <c r="S215" s="8" t="s">
        <v>255</v>
      </c>
      <c r="T215" s="31"/>
    </row>
    <row r="216" spans="2:20" x14ac:dyDescent="0.25">
      <c r="C216" s="23"/>
      <c r="E216" s="1"/>
      <c r="F216" s="1"/>
      <c r="I216" s="36"/>
      <c r="N216" s="50"/>
      <c r="P216" s="37"/>
      <c r="S216" s="3"/>
    </row>
    <row r="217" spans="2:20" x14ac:dyDescent="0.25">
      <c r="B217" s="19" t="s">
        <v>3</v>
      </c>
      <c r="C217" s="20" t="s">
        <v>204</v>
      </c>
    </row>
    <row r="218" spans="2:20" x14ac:dyDescent="0.25">
      <c r="B218" s="21"/>
      <c r="C218" s="22"/>
    </row>
    <row r="219" spans="2:20" x14ac:dyDescent="0.25">
      <c r="B219" s="21">
        <f>IF(C220&lt;&gt;"",B220+1,"")</f>
        <v>2</v>
      </c>
      <c r="C219" s="22">
        <v>44929.47589652778</v>
      </c>
    </row>
    <row r="220" spans="2:20" x14ac:dyDescent="0.25">
      <c r="B220" s="21">
        <f>IF(C220&lt;&gt;"",B221+1,"")</f>
        <v>1</v>
      </c>
      <c r="C220" s="22">
        <v>44901.599083680558</v>
      </c>
    </row>
    <row r="226" spans="3:14" x14ac:dyDescent="0.25">
      <c r="C226" s="23"/>
      <c r="D226" s="25"/>
      <c r="E226" s="23"/>
      <c r="F226" s="23"/>
      <c r="G226" s="25"/>
      <c r="H226" s="25"/>
      <c r="I226" s="26"/>
      <c r="J226" s="25"/>
      <c r="K226" s="25"/>
      <c r="L226" s="25"/>
      <c r="M226" s="25"/>
      <c r="N226" s="25"/>
    </row>
    <row r="227" spans="3:14" x14ac:dyDescent="0.25">
      <c r="C227" s="23"/>
      <c r="D227" s="25"/>
      <c r="E227" s="23"/>
      <c r="F227" s="23"/>
      <c r="G227" s="25"/>
      <c r="H227" s="25"/>
      <c r="I227" s="26"/>
      <c r="J227" s="25"/>
      <c r="K227" s="25"/>
      <c r="L227" s="25"/>
      <c r="M227" s="25"/>
      <c r="N227" s="25"/>
    </row>
    <row r="228" spans="3:14" x14ac:dyDescent="0.25">
      <c r="C228" s="23"/>
      <c r="D228" s="25"/>
      <c r="E228" s="23"/>
      <c r="F228" s="23"/>
      <c r="G228" s="25"/>
      <c r="H228" s="25"/>
      <c r="I228" s="26"/>
      <c r="J228" s="25"/>
      <c r="K228" s="25"/>
      <c r="L228" s="25"/>
      <c r="M228" s="25"/>
      <c r="N228" s="25"/>
    </row>
  </sheetData>
  <mergeCells count="2">
    <mergeCell ref="C6:D6"/>
    <mergeCell ref="E7:P9"/>
  </mergeCells>
  <conditionalFormatting sqref="D12:D156 D158:D161 D163:D193 D197:D209 D211:D216">
    <cfRule type="duplicateValues" dxfId="93" priority="11"/>
    <cfRule type="duplicateValues" dxfId="92" priority="12"/>
  </conditionalFormatting>
  <conditionalFormatting sqref="D157">
    <cfRule type="duplicateValues" dxfId="91" priority="9"/>
    <cfRule type="duplicateValues" dxfId="90" priority="10"/>
  </conditionalFormatting>
  <conditionalFormatting sqref="D162">
    <cfRule type="duplicateValues" dxfId="89" priority="7"/>
    <cfRule type="duplicateValues" dxfId="88" priority="8"/>
  </conditionalFormatting>
  <conditionalFormatting sqref="D194">
    <cfRule type="duplicateValues" dxfId="87" priority="5"/>
    <cfRule type="duplicateValues" dxfId="86" priority="6"/>
  </conditionalFormatting>
  <conditionalFormatting sqref="D195:D196">
    <cfRule type="duplicateValues" dxfId="85" priority="3"/>
    <cfRule type="duplicateValues" dxfId="84" priority="4"/>
  </conditionalFormatting>
  <conditionalFormatting sqref="D210">
    <cfRule type="duplicateValues" dxfId="83" priority="1"/>
    <cfRule type="duplicateValues" dxfId="82" priority="2"/>
  </conditionalFormatting>
  <conditionalFormatting sqref="P157">
    <cfRule type="duplicateValues" dxfId="81" priority="13"/>
  </conditionalFormatting>
  <conditionalFormatting sqref="P162">
    <cfRule type="duplicateValues" dxfId="80" priority="14"/>
  </conditionalFormatting>
  <conditionalFormatting sqref="P194">
    <cfRule type="duplicateValues" dxfId="79" priority="15"/>
  </conditionalFormatting>
  <conditionalFormatting sqref="P195:P196">
    <cfRule type="duplicateValues" dxfId="78" priority="16"/>
  </conditionalFormatting>
  <conditionalFormatting sqref="P210">
    <cfRule type="duplicateValues" dxfId="77" priority="17"/>
  </conditionalFormatting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EFD9-2B3E-4A74-9D5C-4C82F1A341AF}">
  <dimension ref="B5:T228"/>
  <sheetViews>
    <sheetView showGridLines="0" topLeftCell="A197" workbookViewId="0">
      <selection activeCell="A197" sqref="A1:XFD1048576"/>
    </sheetView>
  </sheetViews>
  <sheetFormatPr baseColWidth="10" defaultRowHeight="15" x14ac:dyDescent="0.25"/>
  <cols>
    <col min="2" max="2" width="9.42578125" customWidth="1"/>
    <col min="3" max="3" width="25.85546875" customWidth="1"/>
    <col min="4" max="4" width="13.42578125" style="1" customWidth="1"/>
    <col min="5" max="5" width="19.42578125" customWidth="1"/>
    <col min="6" max="6" width="17.140625" customWidth="1"/>
    <col min="7" max="7" width="20.42578125" style="1" customWidth="1"/>
    <col min="8" max="8" width="22.28515625" style="1" customWidth="1"/>
    <col min="9" max="9" width="16.28515625" style="2" customWidth="1"/>
    <col min="10" max="10" width="14.5703125" style="1" customWidth="1"/>
    <col min="11" max="11" width="24.7109375" style="1" customWidth="1"/>
    <col min="12" max="12" width="38.140625" style="1" customWidth="1"/>
    <col min="13" max="13" width="23.28515625" style="1" customWidth="1"/>
    <col min="14" max="14" width="24.7109375" style="1" customWidth="1"/>
    <col min="15" max="15" width="27.140625" style="1" customWidth="1"/>
    <col min="16" max="16" width="39.42578125" style="1" bestFit="1" customWidth="1"/>
    <col min="17" max="17" width="19.7109375" style="43" customWidth="1"/>
    <col min="18" max="18" width="19.7109375" style="1" customWidth="1"/>
    <col min="19" max="19" width="13" style="1" customWidth="1"/>
    <col min="20" max="20" width="47.5703125" style="3" customWidth="1"/>
  </cols>
  <sheetData>
    <row r="5" spans="2:20" ht="15.75" thickBot="1" x14ac:dyDescent="0.3"/>
    <row r="6" spans="2:20" ht="15" customHeight="1" thickBot="1" x14ac:dyDescent="0.3">
      <c r="C6" s="55" t="s">
        <v>0</v>
      </c>
      <c r="D6" s="56"/>
      <c r="E6" s="24">
        <f ca="1">NOW()</f>
        <v>45841.651941435186</v>
      </c>
    </row>
    <row r="7" spans="2:20" ht="19.5" customHeight="1" x14ac:dyDescent="0.25">
      <c r="C7" s="4"/>
      <c r="D7" s="1" t="s">
        <v>1</v>
      </c>
      <c r="E7" s="57" t="s">
        <v>2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44"/>
      <c r="R7" s="5"/>
      <c r="S7" s="5"/>
    </row>
    <row r="8" spans="2:20" ht="15" customHeight="1" x14ac:dyDescent="0.25">
      <c r="B8" s="6"/>
      <c r="C8" s="6"/>
      <c r="D8" s="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44"/>
      <c r="R8" s="5"/>
      <c r="S8" s="5"/>
    </row>
    <row r="9" spans="2:20" ht="15.75" customHeight="1" x14ac:dyDescent="0.25">
      <c r="B9" s="6"/>
      <c r="C9" s="6"/>
      <c r="D9" s="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44"/>
      <c r="R9" s="5"/>
      <c r="S9" s="5"/>
    </row>
    <row r="11" spans="2:20" s="7" customFormat="1" ht="25.5" customHeight="1" x14ac:dyDescent="0.25">
      <c r="B11" s="28" t="s">
        <v>3</v>
      </c>
      <c r="C11" s="28" t="s">
        <v>4</v>
      </c>
      <c r="D11" s="29" t="s">
        <v>5</v>
      </c>
      <c r="E11" s="28" t="s">
        <v>6</v>
      </c>
      <c r="F11" s="28" t="s">
        <v>7</v>
      </c>
      <c r="G11" s="28" t="s">
        <v>8</v>
      </c>
      <c r="H11" s="29" t="s">
        <v>9</v>
      </c>
      <c r="I11" s="28" t="s">
        <v>10</v>
      </c>
      <c r="J11" s="28" t="s">
        <v>11</v>
      </c>
      <c r="K11" s="29" t="s">
        <v>12</v>
      </c>
      <c r="L11" s="29" t="s">
        <v>13</v>
      </c>
      <c r="M11" s="29" t="s">
        <v>14</v>
      </c>
      <c r="N11" s="29" t="s">
        <v>15</v>
      </c>
      <c r="O11" s="29" t="s">
        <v>16</v>
      </c>
      <c r="P11" s="29" t="s">
        <v>280</v>
      </c>
      <c r="Q11" s="29" t="s">
        <v>17</v>
      </c>
      <c r="R11" s="30" t="s">
        <v>18</v>
      </c>
      <c r="S11" s="29" t="s">
        <v>19</v>
      </c>
      <c r="T11" s="28" t="s">
        <v>20</v>
      </c>
    </row>
    <row r="12" spans="2:20" x14ac:dyDescent="0.25">
      <c r="B12" s="8">
        <v>1</v>
      </c>
      <c r="C12" s="9">
        <v>45826.456484027774</v>
      </c>
      <c r="D12" s="15" t="s">
        <v>419</v>
      </c>
      <c r="E12" s="8" t="s">
        <v>21</v>
      </c>
      <c r="F12" s="8">
        <v>2022</v>
      </c>
      <c r="G12" s="11" t="s">
        <v>595</v>
      </c>
      <c r="H12" s="12" t="s">
        <v>655</v>
      </c>
      <c r="I12" s="8" t="s">
        <v>23</v>
      </c>
      <c r="J12" s="12" t="s">
        <v>319</v>
      </c>
      <c r="K12" s="8" t="s">
        <v>867</v>
      </c>
      <c r="L12" s="8" t="s">
        <v>257</v>
      </c>
      <c r="M12" s="8" t="str">
        <f>VLOOKUP(Vehiculos20229[[#This Row],[Proyecto]],[3]Proyectos!$C$6:$H$44,2,0)</f>
        <v>IC-TG-F13-0016</v>
      </c>
      <c r="N12" s="8" t="str">
        <f>VLOOKUP(Vehiculos20229[[#This Row],[Proyecto]],[3]Proyectos!$C$6:$H$44,6,0)</f>
        <v xml:space="preserve">Mantenimiento Técnico </v>
      </c>
      <c r="O12" s="8" t="s">
        <v>258</v>
      </c>
      <c r="P12" s="13" t="s">
        <v>395</v>
      </c>
      <c r="Q12" s="51" t="s">
        <v>396</v>
      </c>
      <c r="R12" s="14">
        <v>47070</v>
      </c>
      <c r="S12" s="8" t="s">
        <v>255</v>
      </c>
      <c r="T12" s="31"/>
    </row>
    <row r="13" spans="2:20" x14ac:dyDescent="0.25">
      <c r="B13" s="8">
        <v>2</v>
      </c>
      <c r="C13" s="9">
        <v>45826.456484027774</v>
      </c>
      <c r="D13" s="10" t="s">
        <v>420</v>
      </c>
      <c r="E13" s="8" t="s">
        <v>26</v>
      </c>
      <c r="F13" s="8">
        <v>2022</v>
      </c>
      <c r="G13" s="11" t="s">
        <v>357</v>
      </c>
      <c r="H13" s="32" t="s">
        <v>276</v>
      </c>
      <c r="I13" s="8" t="s">
        <v>23</v>
      </c>
      <c r="J13" s="12" t="s">
        <v>281</v>
      </c>
      <c r="K13" s="8" t="s">
        <v>24</v>
      </c>
      <c r="L13" s="8" t="s">
        <v>27</v>
      </c>
      <c r="M13" s="8" t="str">
        <f>VLOOKUP(Vehiculos20229[[#This Row],[Proyecto]],[3]Proyectos!$C$6:$H$44,2,0)</f>
        <v>IC-CL-F03-0007</v>
      </c>
      <c r="N13" s="8" t="str">
        <f>VLOOKUP(Vehiculos20229[[#This Row],[Proyecto]],[3]Proyectos!$C$6:$H$44,6,0)</f>
        <v>O&amp;M</v>
      </c>
      <c r="O13" s="8" t="s">
        <v>25</v>
      </c>
      <c r="P13" s="13" t="s">
        <v>347</v>
      </c>
      <c r="Q13" s="51">
        <v>501198511768</v>
      </c>
      <c r="R13" s="14">
        <v>46559</v>
      </c>
      <c r="S13" s="8" t="s">
        <v>255</v>
      </c>
      <c r="T13" s="31"/>
    </row>
    <row r="14" spans="2:20" x14ac:dyDescent="0.25">
      <c r="B14" s="8">
        <v>3</v>
      </c>
      <c r="C14" s="9">
        <v>45826.456484027774</v>
      </c>
      <c r="D14" s="15" t="s">
        <v>421</v>
      </c>
      <c r="E14" s="8" t="s">
        <v>26</v>
      </c>
      <c r="F14" s="8">
        <v>2020</v>
      </c>
      <c r="G14" s="11" t="s">
        <v>357</v>
      </c>
      <c r="H14" s="12" t="s">
        <v>596</v>
      </c>
      <c r="I14" s="8" t="s">
        <v>23</v>
      </c>
      <c r="J14" s="12" t="s">
        <v>319</v>
      </c>
      <c r="K14" s="8" t="s">
        <v>33</v>
      </c>
      <c r="L14" s="8" t="s">
        <v>27</v>
      </c>
      <c r="M14" s="8" t="str">
        <f>VLOOKUP(Vehiculos20229[[#This Row],[Proyecto]],[3]Proyectos!$C$6:$H$44,2,0)</f>
        <v>IC-CL-F03-0007</v>
      </c>
      <c r="N14" s="8" t="str">
        <f>VLOOKUP(Vehiculos20229[[#This Row],[Proyecto]],[3]Proyectos!$C$6:$H$44,6,0)</f>
        <v>O&amp;M</v>
      </c>
      <c r="O14" s="8" t="s">
        <v>25</v>
      </c>
      <c r="P14" s="13" t="s">
        <v>849</v>
      </c>
      <c r="Q14" s="51">
        <v>101200201820</v>
      </c>
      <c r="R14" s="14">
        <v>47516</v>
      </c>
      <c r="S14" s="8" t="s">
        <v>255</v>
      </c>
      <c r="T14" s="31"/>
    </row>
    <row r="15" spans="2:20" ht="16.5" customHeight="1" x14ac:dyDescent="0.25">
      <c r="B15" s="8">
        <v>4</v>
      </c>
      <c r="C15" s="9">
        <v>45826.456484027774</v>
      </c>
      <c r="D15" s="10" t="s">
        <v>422</v>
      </c>
      <c r="E15" s="8" t="s">
        <v>21</v>
      </c>
      <c r="F15" s="8">
        <v>2021</v>
      </c>
      <c r="G15" s="11" t="s">
        <v>595</v>
      </c>
      <c r="H15" s="12" t="s">
        <v>282</v>
      </c>
      <c r="I15" s="8" t="s">
        <v>23</v>
      </c>
      <c r="J15" s="12" t="s">
        <v>281</v>
      </c>
      <c r="K15" s="8" t="s">
        <v>217</v>
      </c>
      <c r="L15" s="8" t="s">
        <v>29</v>
      </c>
      <c r="M15" s="8" t="str">
        <f>VLOOKUP(Vehiculos20229[[#This Row],[Proyecto]],[3]Proyectos!$C$6:$H$44,2,0)</f>
        <v>IC-TG-F04-0015</v>
      </c>
      <c r="N15" s="8" t="str">
        <f>VLOOKUP(Vehiculos20229[[#This Row],[Proyecto]],[3]Proyectos!$C$6:$H$44,6,0)</f>
        <v>Ingenieria</v>
      </c>
      <c r="O15" s="8" t="s">
        <v>30</v>
      </c>
      <c r="P15" s="13" t="s">
        <v>31</v>
      </c>
      <c r="Q15" s="51" t="s">
        <v>32</v>
      </c>
      <c r="R15" s="14">
        <v>45093</v>
      </c>
      <c r="S15" s="8" t="s">
        <v>254</v>
      </c>
      <c r="T15" s="31" t="s">
        <v>734</v>
      </c>
    </row>
    <row r="16" spans="2:20" x14ac:dyDescent="0.25">
      <c r="B16" s="8">
        <v>5</v>
      </c>
      <c r="C16" s="9">
        <v>45826.456484027774</v>
      </c>
      <c r="D16" s="15" t="s">
        <v>423</v>
      </c>
      <c r="E16" s="8" t="s">
        <v>26</v>
      </c>
      <c r="F16" s="8">
        <v>2021</v>
      </c>
      <c r="G16" s="8" t="s">
        <v>357</v>
      </c>
      <c r="H16" s="8" t="s">
        <v>365</v>
      </c>
      <c r="I16" s="8" t="s">
        <v>23</v>
      </c>
      <c r="J16" s="12" t="s">
        <v>319</v>
      </c>
      <c r="K16" s="8" t="s">
        <v>33</v>
      </c>
      <c r="L16" s="8" t="s">
        <v>362</v>
      </c>
      <c r="M16" s="8" t="str">
        <f>VLOOKUP(Vehiculos20229[[#This Row],[Proyecto]],[3]Proyectos!$C$6:$H$44,2,0)</f>
        <v>IC-CL-F03-0007</v>
      </c>
      <c r="N16" s="8" t="str">
        <f>VLOOKUP(Vehiculos20229[[#This Row],[Proyecto]],[3]Proyectos!$C$6:$H$44,6,0)</f>
        <v>O&amp;M</v>
      </c>
      <c r="O16" s="8" t="s">
        <v>25</v>
      </c>
      <c r="P16" s="13" t="s">
        <v>693</v>
      </c>
      <c r="Q16" s="35" t="s">
        <v>850</v>
      </c>
      <c r="R16" s="14">
        <v>46475</v>
      </c>
      <c r="S16" s="8" t="s">
        <v>255</v>
      </c>
      <c r="T16" s="31"/>
    </row>
    <row r="17" spans="2:20" x14ac:dyDescent="0.25">
      <c r="B17" s="8">
        <v>6</v>
      </c>
      <c r="C17" s="9">
        <v>45826.456484027774</v>
      </c>
      <c r="D17" s="10" t="s">
        <v>424</v>
      </c>
      <c r="E17" s="8" t="s">
        <v>26</v>
      </c>
      <c r="F17" s="8">
        <v>2024</v>
      </c>
      <c r="G17" s="11">
        <v>200</v>
      </c>
      <c r="H17" s="32"/>
      <c r="I17" s="8" t="s">
        <v>23</v>
      </c>
      <c r="J17" s="12" t="s">
        <v>319</v>
      </c>
      <c r="K17" s="8" t="s">
        <v>33</v>
      </c>
      <c r="L17" s="8" t="s">
        <v>362</v>
      </c>
      <c r="M17" s="8" t="str">
        <f>VLOOKUP(Vehiculos20229[[#This Row],[Proyecto]],[3]Proyectos!$C$6:$H$44,2,0)</f>
        <v>IC-CL-F03-0007</v>
      </c>
      <c r="N17" s="8" t="str">
        <f>VLOOKUP(Vehiculos20229[[#This Row],[Proyecto]],[3]Proyectos!$C$6:$H$44,6,0)</f>
        <v>O&amp;M</v>
      </c>
      <c r="O17" s="8" t="s">
        <v>25</v>
      </c>
      <c r="P17" s="13" t="s">
        <v>525</v>
      </c>
      <c r="Q17" s="51" t="s">
        <v>851</v>
      </c>
      <c r="R17" s="14">
        <v>46684</v>
      </c>
      <c r="S17" s="8" t="s">
        <v>255</v>
      </c>
      <c r="T17" s="31"/>
    </row>
    <row r="18" spans="2:20" x14ac:dyDescent="0.25">
      <c r="B18" s="8">
        <v>7</v>
      </c>
      <c r="C18" s="9">
        <v>45826.456484027774</v>
      </c>
      <c r="D18" s="15" t="s">
        <v>425</v>
      </c>
      <c r="E18" s="8" t="s">
        <v>26</v>
      </c>
      <c r="F18" s="8">
        <v>2022</v>
      </c>
      <c r="G18" s="11" t="s">
        <v>357</v>
      </c>
      <c r="H18" s="8" t="s">
        <v>277</v>
      </c>
      <c r="I18" s="8" t="s">
        <v>23</v>
      </c>
      <c r="J18" s="12" t="s">
        <v>281</v>
      </c>
      <c r="K18" s="8" t="s">
        <v>24</v>
      </c>
      <c r="L18" s="8" t="s">
        <v>362</v>
      </c>
      <c r="M18" s="8" t="str">
        <f>VLOOKUP(Vehiculos20229[[#This Row],[Proyecto]],[3]Proyectos!$C$6:$H$44,2,0)</f>
        <v>IC-CL-F03-0007</v>
      </c>
      <c r="N18" s="8" t="str">
        <f>VLOOKUP(Vehiculos20229[[#This Row],[Proyecto]],[3]Proyectos!$C$6:$H$44,6,0)</f>
        <v>O&amp;M</v>
      </c>
      <c r="O18" s="8" t="s">
        <v>25</v>
      </c>
      <c r="P18" s="13" t="s">
        <v>228</v>
      </c>
      <c r="Q18" s="51">
        <v>501198307961</v>
      </c>
      <c r="R18" s="14">
        <v>46410</v>
      </c>
      <c r="S18" s="8" t="s">
        <v>255</v>
      </c>
      <c r="T18" s="31"/>
    </row>
    <row r="19" spans="2:20" x14ac:dyDescent="0.25">
      <c r="B19" s="8">
        <v>8</v>
      </c>
      <c r="C19" s="9">
        <v>45826.456484027774</v>
      </c>
      <c r="D19" s="15" t="s">
        <v>426</v>
      </c>
      <c r="E19" s="8" t="s">
        <v>21</v>
      </c>
      <c r="F19" s="8">
        <v>2023</v>
      </c>
      <c r="G19" s="11" t="s">
        <v>595</v>
      </c>
      <c r="H19" s="8" t="s">
        <v>653</v>
      </c>
      <c r="I19" s="8" t="s">
        <v>23</v>
      </c>
      <c r="J19" s="12" t="s">
        <v>319</v>
      </c>
      <c r="K19" s="8" t="s">
        <v>24</v>
      </c>
      <c r="L19" s="8" t="s">
        <v>27</v>
      </c>
      <c r="M19" s="8" t="str">
        <f>VLOOKUP(Vehiculos20229[[#This Row],[Proyecto]],[3]Proyectos!$C$6:$H$44,2,0)</f>
        <v>IC-CL-F03-0007</v>
      </c>
      <c r="N19" s="8" t="str">
        <f>VLOOKUP(Vehiculos20229[[#This Row],[Proyecto]],[3]Proyectos!$C$6:$H$44,6,0)</f>
        <v>O&amp;M</v>
      </c>
      <c r="O19" s="8" t="s">
        <v>25</v>
      </c>
      <c r="P19" s="13" t="s">
        <v>636</v>
      </c>
      <c r="Q19" s="51">
        <v>1806196300382</v>
      </c>
      <c r="R19" s="14">
        <v>45893</v>
      </c>
      <c r="S19" s="8" t="s">
        <v>255</v>
      </c>
      <c r="T19" s="31"/>
    </row>
    <row r="20" spans="2:20" x14ac:dyDescent="0.25">
      <c r="B20" s="8">
        <v>9</v>
      </c>
      <c r="C20" s="9">
        <v>45826.456484027774</v>
      </c>
      <c r="D20" s="10" t="s">
        <v>427</v>
      </c>
      <c r="E20" s="21" t="s">
        <v>646</v>
      </c>
      <c r="F20" s="8">
        <v>2024</v>
      </c>
      <c r="G20" s="8" t="s">
        <v>606</v>
      </c>
      <c r="H20" s="32" t="s">
        <v>798</v>
      </c>
      <c r="I20" s="8" t="s">
        <v>23</v>
      </c>
      <c r="J20" s="12" t="s">
        <v>35</v>
      </c>
      <c r="K20" s="8" t="s">
        <v>236</v>
      </c>
      <c r="L20" s="8" t="s">
        <v>34</v>
      </c>
      <c r="M20" s="8" t="str">
        <f>VLOOKUP(Vehiculos20229[[#This Row],[Proyecto]],[3]Proyectos!$C$6:$H$44,2,0)</f>
        <v>IC-TG-F09-0019</v>
      </c>
      <c r="N20" s="8" t="str">
        <f>VLOOKUP(Vehiculos20229[[#This Row],[Proyecto]],[3]Proyectos!$C$6:$H$44,6,0)</f>
        <v>RF y Optimizacion</v>
      </c>
      <c r="O20" s="8" t="s">
        <v>242</v>
      </c>
      <c r="P20" s="13" t="s">
        <v>564</v>
      </c>
      <c r="Q20" s="51" t="s">
        <v>210</v>
      </c>
      <c r="R20" s="14">
        <v>45292</v>
      </c>
      <c r="S20" s="8" t="s">
        <v>255</v>
      </c>
      <c r="T20" s="31"/>
    </row>
    <row r="21" spans="2:20" x14ac:dyDescent="0.25">
      <c r="B21" s="8">
        <v>10</v>
      </c>
      <c r="C21" s="9">
        <v>45826.456484027774</v>
      </c>
      <c r="D21" s="18" t="s">
        <v>428</v>
      </c>
      <c r="E21" s="12" t="s">
        <v>21</v>
      </c>
      <c r="F21" s="12">
        <v>2023</v>
      </c>
      <c r="G21" s="11" t="s">
        <v>595</v>
      </c>
      <c r="H21" s="12" t="s">
        <v>643</v>
      </c>
      <c r="I21" s="8" t="s">
        <v>23</v>
      </c>
      <c r="J21" s="12" t="s">
        <v>35</v>
      </c>
      <c r="K21" s="12" t="s">
        <v>28</v>
      </c>
      <c r="L21" s="8" t="s">
        <v>37</v>
      </c>
      <c r="M21" s="8" t="str">
        <f>VLOOKUP(Vehiculos20229[[#This Row],[Proyecto]],[3]Proyectos!$C$6:$H$44,2,0)</f>
        <v>IC-TG-F04-0015</v>
      </c>
      <c r="N21" s="8" t="str">
        <f>VLOOKUP(Vehiculos20229[[#This Row],[Proyecto]],[3]Proyectos!$C$6:$H$44,6,0)</f>
        <v>Ingenieria</v>
      </c>
      <c r="O21" s="8" t="s">
        <v>270</v>
      </c>
      <c r="P21" s="27" t="s">
        <v>48</v>
      </c>
      <c r="Q21" s="51" t="s">
        <v>268</v>
      </c>
      <c r="R21" s="16">
        <v>45121</v>
      </c>
      <c r="S21" s="8" t="s">
        <v>254</v>
      </c>
      <c r="T21" s="31" t="s">
        <v>734</v>
      </c>
    </row>
    <row r="22" spans="2:20" s="2" customFormat="1" x14ac:dyDescent="0.25">
      <c r="B22" s="8">
        <v>11</v>
      </c>
      <c r="C22" s="9">
        <v>45826.456484027774</v>
      </c>
      <c r="D22" s="33" t="s">
        <v>429</v>
      </c>
      <c r="E22" s="12" t="s">
        <v>21</v>
      </c>
      <c r="F22" s="12">
        <v>2023</v>
      </c>
      <c r="G22" s="11" t="s">
        <v>595</v>
      </c>
      <c r="H22" s="12" t="s">
        <v>526</v>
      </c>
      <c r="I22" s="8" t="s">
        <v>23</v>
      </c>
      <c r="J22" s="12" t="s">
        <v>281</v>
      </c>
      <c r="K22" s="12" t="s">
        <v>534</v>
      </c>
      <c r="L22" s="8" t="s">
        <v>237</v>
      </c>
      <c r="M22" s="8" t="str">
        <f>VLOOKUP(Vehiculos20229[[#This Row],[Proyecto]],[3]Proyectos!$C$6:$H$44,2,0)</f>
        <v>ST-TG-V05-0001</v>
      </c>
      <c r="N22" s="8" t="str">
        <f>VLOOKUP(Vehiculos20229[[#This Row],[Proyecto]],[3]Proyectos!$C$6:$H$44,6,0)</f>
        <v>Operaciones Tecnicas</v>
      </c>
      <c r="O22" s="8" t="s">
        <v>637</v>
      </c>
      <c r="P22" s="27" t="s">
        <v>781</v>
      </c>
      <c r="Q22" s="51" t="s">
        <v>745</v>
      </c>
      <c r="R22" s="16" t="s">
        <v>746</v>
      </c>
      <c r="S22" s="8" t="s">
        <v>255</v>
      </c>
      <c r="T22" s="45"/>
    </row>
    <row r="23" spans="2:20" x14ac:dyDescent="0.25">
      <c r="B23" s="8">
        <v>12</v>
      </c>
      <c r="C23" s="9">
        <v>45826.456484027774</v>
      </c>
      <c r="D23" s="15" t="s">
        <v>430</v>
      </c>
      <c r="E23" s="8" t="s">
        <v>351</v>
      </c>
      <c r="F23" s="8">
        <v>2022</v>
      </c>
      <c r="G23" s="11" t="s">
        <v>352</v>
      </c>
      <c r="H23" s="12" t="s">
        <v>353</v>
      </c>
      <c r="I23" s="8" t="s">
        <v>23</v>
      </c>
      <c r="J23" s="12" t="s">
        <v>319</v>
      </c>
      <c r="K23" s="8" t="s">
        <v>236</v>
      </c>
      <c r="L23" s="8" t="s">
        <v>39</v>
      </c>
      <c r="M23" s="8" t="str">
        <f>VLOOKUP(Vehiculos20229[[#This Row],[Proyecto]],[3]Proyectos!$C$6:$H$44,2,0)</f>
        <v>IC-TG-F04-0017</v>
      </c>
      <c r="N23" s="8" t="str">
        <f>VLOOKUP(Vehiculos20229[[#This Row],[Proyecto]],[3]Proyectos!$C$6:$H$44,6,0)</f>
        <v>Ingenieria</v>
      </c>
      <c r="O23" s="8" t="s">
        <v>868</v>
      </c>
      <c r="P23" s="13" t="s">
        <v>675</v>
      </c>
      <c r="Q23" s="51" t="s">
        <v>40</v>
      </c>
      <c r="R23" s="14">
        <v>44821</v>
      </c>
      <c r="S23" s="8" t="s">
        <v>254</v>
      </c>
      <c r="T23" s="31" t="s">
        <v>734</v>
      </c>
    </row>
    <row r="24" spans="2:20" x14ac:dyDescent="0.25">
      <c r="B24" s="8">
        <v>13</v>
      </c>
      <c r="C24" s="9">
        <v>45826.456484027774</v>
      </c>
      <c r="D24" s="15" t="s">
        <v>431</v>
      </c>
      <c r="E24" s="8" t="s">
        <v>21</v>
      </c>
      <c r="F24" s="8">
        <v>2022</v>
      </c>
      <c r="G24" s="11" t="s">
        <v>595</v>
      </c>
      <c r="H24" s="12" t="s">
        <v>279</v>
      </c>
      <c r="I24" s="8" t="s">
        <v>23</v>
      </c>
      <c r="J24" s="12" t="s">
        <v>281</v>
      </c>
      <c r="K24" s="8" t="s">
        <v>236</v>
      </c>
      <c r="L24" s="8" t="s">
        <v>41</v>
      </c>
      <c r="M24" s="8" t="str">
        <f>VLOOKUP(Vehiculos20229[[#This Row],[Proyecto]],[3]Proyectos!$C$6:$H$44,2,0)</f>
        <v>ST-TG-V05-0005</v>
      </c>
      <c r="N24" s="8" t="str">
        <f>VLOOKUP(Vehiculos20229[[#This Row],[Proyecto]],[3]Proyectos!$C$6:$H$44,6,0)</f>
        <v>Operaciones Tecnicas</v>
      </c>
      <c r="O24" s="8" t="s">
        <v>249</v>
      </c>
      <c r="P24" s="13" t="s">
        <v>656</v>
      </c>
      <c r="Q24" s="51" t="s">
        <v>657</v>
      </c>
      <c r="R24" s="14">
        <v>46106</v>
      </c>
      <c r="S24" s="8" t="s">
        <v>255</v>
      </c>
      <c r="T24" s="31"/>
    </row>
    <row r="25" spans="2:20" x14ac:dyDescent="0.25">
      <c r="B25" s="8">
        <v>14</v>
      </c>
      <c r="C25" s="9">
        <v>45826.456484027774</v>
      </c>
      <c r="D25" s="15" t="s">
        <v>432</v>
      </c>
      <c r="E25" s="8" t="s">
        <v>26</v>
      </c>
      <c r="F25" s="8">
        <v>2020</v>
      </c>
      <c r="G25" s="11" t="s">
        <v>357</v>
      </c>
      <c r="H25" s="12" t="s">
        <v>751</v>
      </c>
      <c r="I25" s="8" t="s">
        <v>23</v>
      </c>
      <c r="J25" s="12" t="s">
        <v>281</v>
      </c>
      <c r="K25" s="8" t="s">
        <v>28</v>
      </c>
      <c r="L25" s="8" t="s">
        <v>29</v>
      </c>
      <c r="M25" s="8" t="str">
        <f>VLOOKUP(Vehiculos20229[[#This Row],[Proyecto]],[3]Proyectos!$C$6:$H$44,2,0)</f>
        <v>IC-TG-F04-0015</v>
      </c>
      <c r="N25" s="8" t="str">
        <f>VLOOKUP(Vehiculos20229[[#This Row],[Proyecto]],[3]Proyectos!$C$6:$H$44,6,0)</f>
        <v>Ingenieria</v>
      </c>
      <c r="O25" s="8" t="s">
        <v>30</v>
      </c>
      <c r="P25" s="13" t="s">
        <v>869</v>
      </c>
      <c r="Q25" s="51" t="s">
        <v>336</v>
      </c>
      <c r="R25" s="14">
        <v>45145</v>
      </c>
      <c r="S25" s="8" t="s">
        <v>254</v>
      </c>
      <c r="T25" s="31" t="s">
        <v>734</v>
      </c>
    </row>
    <row r="26" spans="2:20" x14ac:dyDescent="0.25">
      <c r="B26" s="8">
        <v>15</v>
      </c>
      <c r="C26" s="9">
        <v>45826.456484027774</v>
      </c>
      <c r="D26" s="10" t="s">
        <v>433</v>
      </c>
      <c r="E26" s="8" t="s">
        <v>26</v>
      </c>
      <c r="F26" s="8">
        <v>2024</v>
      </c>
      <c r="G26" s="11" t="s">
        <v>357</v>
      </c>
      <c r="H26" s="12" t="s">
        <v>870</v>
      </c>
      <c r="I26" s="8" t="s">
        <v>23</v>
      </c>
      <c r="J26" s="12" t="s">
        <v>319</v>
      </c>
      <c r="K26" s="8" t="s">
        <v>33</v>
      </c>
      <c r="L26" s="8" t="s">
        <v>362</v>
      </c>
      <c r="M26" s="8" t="str">
        <f>VLOOKUP(Vehiculos20229[[#This Row],[Proyecto]],[3]Proyectos!$C$6:$H$44,2,0)</f>
        <v>IC-CL-F03-0007</v>
      </c>
      <c r="N26" s="8" t="str">
        <f>VLOOKUP(Vehiculos20229[[#This Row],[Proyecto]],[3]Proyectos!$C$6:$H$44,6,0)</f>
        <v>O&amp;M</v>
      </c>
      <c r="O26" s="8" t="s">
        <v>25</v>
      </c>
      <c r="P26" s="13" t="s">
        <v>676</v>
      </c>
      <c r="Q26" s="51">
        <v>1071997023439</v>
      </c>
      <c r="R26" s="14">
        <v>47931</v>
      </c>
      <c r="S26" s="8" t="s">
        <v>255</v>
      </c>
      <c r="T26" s="31"/>
    </row>
    <row r="27" spans="2:20" ht="16.5" customHeight="1" x14ac:dyDescent="0.25">
      <c r="B27" s="8">
        <v>16</v>
      </c>
      <c r="C27" s="9">
        <v>45826.456484027774</v>
      </c>
      <c r="D27" s="15" t="s">
        <v>434</v>
      </c>
      <c r="E27" s="8" t="s">
        <v>26</v>
      </c>
      <c r="F27" s="8">
        <v>2024</v>
      </c>
      <c r="G27" s="11" t="s">
        <v>357</v>
      </c>
      <c r="H27" s="12" t="s">
        <v>712</v>
      </c>
      <c r="I27" s="8" t="s">
        <v>23</v>
      </c>
      <c r="J27" s="12" t="s">
        <v>319</v>
      </c>
      <c r="K27" s="8" t="s">
        <v>33</v>
      </c>
      <c r="L27" s="8" t="s">
        <v>362</v>
      </c>
      <c r="M27" s="8" t="str">
        <f>VLOOKUP(Vehiculos20229[[#This Row],[Proyecto]],[3]Proyectos!$C$6:$H$44,2,0)</f>
        <v>IC-CL-F03-0007</v>
      </c>
      <c r="N27" s="8" t="str">
        <f>VLOOKUP(Vehiculos20229[[#This Row],[Proyecto]],[3]Proyectos!$C$6:$H$44,6,0)</f>
        <v>O&amp;M</v>
      </c>
      <c r="O27" s="8" t="s">
        <v>25</v>
      </c>
      <c r="P27" s="13" t="s">
        <v>752</v>
      </c>
      <c r="Q27" s="51" t="s">
        <v>735</v>
      </c>
      <c r="R27" s="14">
        <v>46342</v>
      </c>
      <c r="S27" s="8" t="s">
        <v>255</v>
      </c>
      <c r="T27" s="31"/>
    </row>
    <row r="28" spans="2:20" x14ac:dyDescent="0.25">
      <c r="B28" s="8">
        <v>17</v>
      </c>
      <c r="C28" s="9">
        <v>45826.456484027774</v>
      </c>
      <c r="D28" s="15" t="s">
        <v>435</v>
      </c>
      <c r="E28" s="8" t="s">
        <v>21</v>
      </c>
      <c r="F28" s="8">
        <v>2021</v>
      </c>
      <c r="G28" s="11" t="s">
        <v>595</v>
      </c>
      <c r="H28" s="12" t="s">
        <v>42</v>
      </c>
      <c r="I28" s="8" t="s">
        <v>23</v>
      </c>
      <c r="J28" s="12" t="s">
        <v>35</v>
      </c>
      <c r="K28" s="8" t="s">
        <v>236</v>
      </c>
      <c r="L28" s="8" t="s">
        <v>41</v>
      </c>
      <c r="M28" s="8" t="str">
        <f>VLOOKUP(Vehiculos20229[[#This Row],[Proyecto]],[3]Proyectos!$C$6:$H$44,2,0)</f>
        <v>ST-TG-V05-0005</v>
      </c>
      <c r="N28" s="8" t="str">
        <f>VLOOKUP(Vehiculos20229[[#This Row],[Proyecto]],[3]Proyectos!$C$6:$H$44,6,0)</f>
        <v>Operaciones Tecnicas</v>
      </c>
      <c r="O28" s="8" t="s">
        <v>249</v>
      </c>
      <c r="P28" s="13" t="s">
        <v>753</v>
      </c>
      <c r="Q28" s="51" t="s">
        <v>736</v>
      </c>
      <c r="R28" s="14">
        <v>47515</v>
      </c>
      <c r="S28" s="8" t="s">
        <v>255</v>
      </c>
      <c r="T28" s="31"/>
    </row>
    <row r="29" spans="2:20" x14ac:dyDescent="0.25">
      <c r="B29" s="8">
        <v>18</v>
      </c>
      <c r="C29" s="9">
        <v>45826.456484027774</v>
      </c>
      <c r="D29" s="15" t="s">
        <v>436</v>
      </c>
      <c r="E29" s="8" t="s">
        <v>26</v>
      </c>
      <c r="F29" s="8">
        <v>2021</v>
      </c>
      <c r="G29" s="8" t="s">
        <v>357</v>
      </c>
      <c r="H29" s="12" t="s">
        <v>674</v>
      </c>
      <c r="I29" s="8" t="s">
        <v>23</v>
      </c>
      <c r="J29" s="12" t="s">
        <v>319</v>
      </c>
      <c r="K29" s="8" t="s">
        <v>43</v>
      </c>
      <c r="L29" s="8" t="s">
        <v>44</v>
      </c>
      <c r="M29" s="8" t="str">
        <f>VLOOKUP(Vehiculos20229[[#This Row],[Proyecto]],[3]Proyectos!$C$6:$H$44,2,0)</f>
        <v>IC-SI-F10-0009</v>
      </c>
      <c r="N29" s="8" t="str">
        <f>VLOOKUP(Vehiculos20229[[#This Row],[Proyecto]],[3]Proyectos!$C$6:$H$44,6,0)</f>
        <v>Proyectos</v>
      </c>
      <c r="O29" s="8" t="s">
        <v>45</v>
      </c>
      <c r="P29" s="13" t="s">
        <v>227</v>
      </c>
      <c r="Q29" s="51" t="s">
        <v>379</v>
      </c>
      <c r="R29" s="14">
        <v>46728</v>
      </c>
      <c r="S29" s="8" t="s">
        <v>255</v>
      </c>
      <c r="T29" s="31"/>
    </row>
    <row r="30" spans="2:20" x14ac:dyDescent="0.25">
      <c r="B30" s="8">
        <v>19</v>
      </c>
      <c r="C30" s="9">
        <v>45826.456484027774</v>
      </c>
      <c r="D30" s="10" t="s">
        <v>437</v>
      </c>
      <c r="E30" s="8" t="s">
        <v>21</v>
      </c>
      <c r="F30" s="8">
        <v>2023</v>
      </c>
      <c r="G30" s="11" t="s">
        <v>595</v>
      </c>
      <c r="H30" s="32" t="s">
        <v>639</v>
      </c>
      <c r="I30" s="8" t="s">
        <v>23</v>
      </c>
      <c r="J30" s="12" t="s">
        <v>35</v>
      </c>
      <c r="K30" s="8" t="s">
        <v>36</v>
      </c>
      <c r="L30" s="8" t="s">
        <v>37</v>
      </c>
      <c r="M30" s="8" t="str">
        <f>VLOOKUP(Vehiculos20229[[#This Row],[Proyecto]],[3]Proyectos!$C$6:$H$44,2,0)</f>
        <v>IC-TG-F04-0015</v>
      </c>
      <c r="N30" s="8" t="str">
        <f>VLOOKUP(Vehiculos20229[[#This Row],[Proyecto]],[3]Proyectos!$C$6:$H$44,6,0)</f>
        <v>Ingenieria</v>
      </c>
      <c r="O30" s="8" t="s">
        <v>270</v>
      </c>
      <c r="P30" s="13" t="s">
        <v>405</v>
      </c>
      <c r="Q30" s="51" t="s">
        <v>542</v>
      </c>
      <c r="R30" s="14">
        <v>45628</v>
      </c>
      <c r="S30" s="8" t="s">
        <v>255</v>
      </c>
      <c r="T30" s="31"/>
    </row>
    <row r="31" spans="2:20" s="2" customFormat="1" x14ac:dyDescent="0.25">
      <c r="B31" s="8">
        <v>20</v>
      </c>
      <c r="C31" s="9">
        <v>45826.456484027774</v>
      </c>
      <c r="D31" s="15" t="s">
        <v>438</v>
      </c>
      <c r="E31" s="8" t="s">
        <v>21</v>
      </c>
      <c r="F31" s="8">
        <v>2023</v>
      </c>
      <c r="G31" s="11" t="s">
        <v>595</v>
      </c>
      <c r="H31" s="12" t="s">
        <v>599</v>
      </c>
      <c r="I31" s="8" t="s">
        <v>23</v>
      </c>
      <c r="J31" s="12" t="s">
        <v>281</v>
      </c>
      <c r="K31" s="8" t="s">
        <v>534</v>
      </c>
      <c r="L31" s="8" t="s">
        <v>237</v>
      </c>
      <c r="M31" s="8" t="str">
        <f>VLOOKUP(Vehiculos20229[[#This Row],[Proyecto]],[3]Proyectos!$C$6:$H$44,2,0)</f>
        <v>ST-TG-V05-0001</v>
      </c>
      <c r="N31" s="8" t="str">
        <f>VLOOKUP(Vehiculos20229[[#This Row],[Proyecto]],[3]Proyectos!$C$6:$H$44,6,0)</f>
        <v>Operaciones Tecnicas</v>
      </c>
      <c r="O31" s="8" t="s">
        <v>637</v>
      </c>
      <c r="P31" s="13" t="s">
        <v>677</v>
      </c>
      <c r="Q31" s="51" t="s">
        <v>591</v>
      </c>
      <c r="R31" s="14" t="s">
        <v>592</v>
      </c>
      <c r="S31" s="8" t="s">
        <v>255</v>
      </c>
      <c r="T31" s="31"/>
    </row>
    <row r="32" spans="2:20" x14ac:dyDescent="0.25">
      <c r="B32" s="8">
        <v>21</v>
      </c>
      <c r="C32" s="9">
        <v>45826.456484027774</v>
      </c>
      <c r="D32" s="15" t="s">
        <v>439</v>
      </c>
      <c r="E32" s="8" t="s">
        <v>21</v>
      </c>
      <c r="F32" s="8">
        <v>2022</v>
      </c>
      <c r="G32" s="11" t="s">
        <v>595</v>
      </c>
      <c r="H32" s="41" t="s">
        <v>600</v>
      </c>
      <c r="I32" s="8" t="s">
        <v>23</v>
      </c>
      <c r="J32" s="12" t="s">
        <v>281</v>
      </c>
      <c r="K32" s="8" t="s">
        <v>43</v>
      </c>
      <c r="L32" s="8" t="s">
        <v>237</v>
      </c>
      <c r="M32" s="8" t="str">
        <f>VLOOKUP(Vehiculos20229[[#This Row],[Proyecto]],[3]Proyectos!$C$6:$H$44,2,0)</f>
        <v>ST-TG-V05-0001</v>
      </c>
      <c r="N32" s="8" t="str">
        <f>VLOOKUP(Vehiculos20229[[#This Row],[Proyecto]],[3]Proyectos!$C$6:$H$44,6,0)</f>
        <v>Operaciones Tecnicas</v>
      </c>
      <c r="O32" s="8" t="s">
        <v>637</v>
      </c>
      <c r="P32" s="13" t="s">
        <v>303</v>
      </c>
      <c r="Q32" s="51" t="s">
        <v>304</v>
      </c>
      <c r="R32" s="14">
        <v>46390</v>
      </c>
      <c r="S32" s="8" t="s">
        <v>255</v>
      </c>
      <c r="T32" s="31"/>
    </row>
    <row r="33" spans="2:20" x14ac:dyDescent="0.25">
      <c r="B33" s="8">
        <v>22</v>
      </c>
      <c r="C33" s="9">
        <v>45826.456484027774</v>
      </c>
      <c r="D33" s="33" t="s">
        <v>440</v>
      </c>
      <c r="E33" s="12" t="s">
        <v>26</v>
      </c>
      <c r="F33" s="12">
        <v>2022</v>
      </c>
      <c r="G33" s="11">
        <v>200</v>
      </c>
      <c r="H33" s="12" t="s">
        <v>601</v>
      </c>
      <c r="I33" s="8" t="s">
        <v>23</v>
      </c>
      <c r="J33" s="12" t="s">
        <v>35</v>
      </c>
      <c r="K33" s="12" t="s">
        <v>28</v>
      </c>
      <c r="L33" s="8" t="s">
        <v>385</v>
      </c>
      <c r="M33" s="8" t="str">
        <f>VLOOKUP(Vehiculos20229[[#This Row],[Proyecto]],[3]Proyectos!$C$6:$H$44,2,0)</f>
        <v>ST-TG-V05-0009</v>
      </c>
      <c r="N33" s="8" t="str">
        <f>VLOOKUP(Vehiculos20229[[#This Row],[Proyecto]],[3]Proyectos!$C$6:$H$44,6,0)</f>
        <v>Operaciones Tecnicas</v>
      </c>
      <c r="O33" s="8" t="s">
        <v>527</v>
      </c>
      <c r="P33" s="13" t="s">
        <v>391</v>
      </c>
      <c r="Q33" s="51" t="s">
        <v>392</v>
      </c>
      <c r="R33" s="16">
        <v>45665</v>
      </c>
      <c r="S33" s="8" t="s">
        <v>255</v>
      </c>
      <c r="T33" s="31"/>
    </row>
    <row r="34" spans="2:20" x14ac:dyDescent="0.25">
      <c r="B34" s="8">
        <v>23</v>
      </c>
      <c r="C34" s="9">
        <v>45826.456484027774</v>
      </c>
      <c r="D34" s="33" t="s">
        <v>441</v>
      </c>
      <c r="E34" s="12" t="s">
        <v>26</v>
      </c>
      <c r="F34" s="12">
        <v>2022</v>
      </c>
      <c r="G34" s="11" t="s">
        <v>357</v>
      </c>
      <c r="H34" s="12" t="s">
        <v>754</v>
      </c>
      <c r="I34" s="8" t="s">
        <v>23</v>
      </c>
      <c r="J34" s="12" t="s">
        <v>319</v>
      </c>
      <c r="K34" s="12" t="s">
        <v>305</v>
      </c>
      <c r="L34" s="8" t="s">
        <v>37</v>
      </c>
      <c r="M34" s="8" t="str">
        <f>VLOOKUP(Vehiculos20229[[#This Row],[Proyecto]],[3]Proyectos!$C$6:$H$44,2,0)</f>
        <v>IC-TG-F04-0015</v>
      </c>
      <c r="N34" s="8" t="str">
        <f>VLOOKUP(Vehiculos20229[[#This Row],[Proyecto]],[3]Proyectos!$C$6:$H$44,6,0)</f>
        <v>Ingenieria</v>
      </c>
      <c r="O34" s="8" t="s">
        <v>270</v>
      </c>
      <c r="P34" s="13" t="s">
        <v>356</v>
      </c>
      <c r="Q34" s="51" t="s">
        <v>367</v>
      </c>
      <c r="R34" s="16">
        <v>47029</v>
      </c>
      <c r="S34" s="8" t="s">
        <v>255</v>
      </c>
      <c r="T34" s="45"/>
    </row>
    <row r="35" spans="2:20" x14ac:dyDescent="0.25">
      <c r="B35" s="8">
        <v>24</v>
      </c>
      <c r="C35" s="9">
        <v>45826.456484027774</v>
      </c>
      <c r="D35" s="10" t="s">
        <v>442</v>
      </c>
      <c r="E35" s="8" t="s">
        <v>21</v>
      </c>
      <c r="F35" s="8">
        <v>2023</v>
      </c>
      <c r="G35" s="11" t="s">
        <v>595</v>
      </c>
      <c r="H35" s="12" t="s">
        <v>278</v>
      </c>
      <c r="I35" s="8" t="s">
        <v>23</v>
      </c>
      <c r="J35" s="12" t="s">
        <v>281</v>
      </c>
      <c r="K35" s="8" t="s">
        <v>236</v>
      </c>
      <c r="L35" s="8" t="s">
        <v>257</v>
      </c>
      <c r="M35" s="8" t="str">
        <f>VLOOKUP(Vehiculos20229[[#This Row],[Proyecto]],[3]Proyectos!$C$6:$H$44,2,0)</f>
        <v>IC-TG-F13-0016</v>
      </c>
      <c r="N35" s="8" t="str">
        <f>VLOOKUP(Vehiculos20229[[#This Row],[Proyecto]],[3]Proyectos!$C$6:$H$44,6,0)</f>
        <v xml:space="preserve">Mantenimiento Técnico </v>
      </c>
      <c r="O35" s="8" t="s">
        <v>258</v>
      </c>
      <c r="P35" s="13" t="s">
        <v>340</v>
      </c>
      <c r="Q35" s="35" t="s">
        <v>341</v>
      </c>
      <c r="R35" s="14">
        <v>45793</v>
      </c>
      <c r="S35" s="8" t="s">
        <v>255</v>
      </c>
      <c r="T35" s="31"/>
    </row>
    <row r="36" spans="2:20" ht="14.25" customHeight="1" x14ac:dyDescent="0.25">
      <c r="B36" s="8">
        <v>25</v>
      </c>
      <c r="C36" s="9">
        <v>45826.456484027774</v>
      </c>
      <c r="D36" s="15" t="s">
        <v>443</v>
      </c>
      <c r="E36" s="8" t="s">
        <v>646</v>
      </c>
      <c r="F36" s="8">
        <v>2021</v>
      </c>
      <c r="G36" s="11" t="s">
        <v>598</v>
      </c>
      <c r="H36" s="8" t="s">
        <v>390</v>
      </c>
      <c r="I36" s="8" t="s">
        <v>23</v>
      </c>
      <c r="J36" s="12" t="s">
        <v>319</v>
      </c>
      <c r="K36" s="8" t="s">
        <v>33</v>
      </c>
      <c r="L36" s="8" t="s">
        <v>27</v>
      </c>
      <c r="M36" s="8" t="str">
        <f>VLOOKUP(Vehiculos20229[[#This Row],[Proyecto]],[3]Proyectos!$C$6:$H$44,2,0)</f>
        <v>IC-CL-F03-0007</v>
      </c>
      <c r="N36" s="8" t="str">
        <f>VLOOKUP(Vehiculos20229[[#This Row],[Proyecto]],[3]Proyectos!$C$6:$H$44,6,0)</f>
        <v>O&amp;M</v>
      </c>
      <c r="O36" s="8" t="s">
        <v>25</v>
      </c>
      <c r="P36" s="13" t="s">
        <v>694</v>
      </c>
      <c r="Q36" s="51">
        <v>107200400133</v>
      </c>
      <c r="R36" s="14">
        <v>47365</v>
      </c>
      <c r="S36" s="8" t="s">
        <v>255</v>
      </c>
      <c r="T36" s="31"/>
    </row>
    <row r="37" spans="2:20" x14ac:dyDescent="0.25">
      <c r="B37" s="8">
        <v>26</v>
      </c>
      <c r="C37" s="9">
        <v>45826.456484027774</v>
      </c>
      <c r="D37" s="15" t="s">
        <v>444</v>
      </c>
      <c r="E37" s="8" t="s">
        <v>21</v>
      </c>
      <c r="F37" s="8">
        <v>2022</v>
      </c>
      <c r="G37" s="11" t="s">
        <v>595</v>
      </c>
      <c r="H37" s="8" t="s">
        <v>445</v>
      </c>
      <c r="I37" s="8" t="s">
        <v>23</v>
      </c>
      <c r="J37" s="12" t="s">
        <v>319</v>
      </c>
      <c r="K37" s="8" t="s">
        <v>33</v>
      </c>
      <c r="L37" s="8" t="s">
        <v>27</v>
      </c>
      <c r="M37" s="8" t="str">
        <f>VLOOKUP(Vehiculos20229[[#This Row],[Proyecto]],[3]Proyectos!$C$6:$H$44,2,0)</f>
        <v>IC-CL-F03-0007</v>
      </c>
      <c r="N37" s="8" t="str">
        <f>VLOOKUP(Vehiculos20229[[#This Row],[Proyecto]],[3]Proyectos!$C$6:$H$44,6,0)</f>
        <v>O&amp;M</v>
      </c>
      <c r="O37" s="8" t="s">
        <v>25</v>
      </c>
      <c r="P37" s="13" t="s">
        <v>852</v>
      </c>
      <c r="Q37" s="51" t="s">
        <v>853</v>
      </c>
      <c r="R37" s="14">
        <v>46328</v>
      </c>
      <c r="S37" s="8" t="s">
        <v>255</v>
      </c>
      <c r="T37" s="31"/>
    </row>
    <row r="38" spans="2:20" x14ac:dyDescent="0.25">
      <c r="B38" s="8">
        <v>27</v>
      </c>
      <c r="C38" s="9">
        <v>45826.456484027774</v>
      </c>
      <c r="D38" s="10" t="s">
        <v>446</v>
      </c>
      <c r="E38" s="8" t="s">
        <v>21</v>
      </c>
      <c r="F38" s="8">
        <v>2022</v>
      </c>
      <c r="G38" s="11" t="s">
        <v>595</v>
      </c>
      <c r="H38" s="12" t="s">
        <v>587</v>
      </c>
      <c r="I38" s="8" t="s">
        <v>23</v>
      </c>
      <c r="J38" s="12" t="s">
        <v>35</v>
      </c>
      <c r="K38" s="8" t="s">
        <v>28</v>
      </c>
      <c r="L38" s="8" t="s">
        <v>37</v>
      </c>
      <c r="M38" s="8" t="str">
        <f>VLOOKUP(Vehiculos20229[[#This Row],[Proyecto]],[3]Proyectos!$C$6:$H$44,2,0)</f>
        <v>IC-TG-F04-0015</v>
      </c>
      <c r="N38" s="8" t="str">
        <f>VLOOKUP(Vehiculos20229[[#This Row],[Proyecto]],[3]Proyectos!$C$6:$H$44,6,0)</f>
        <v>Ingenieria</v>
      </c>
      <c r="O38" s="8" t="s">
        <v>270</v>
      </c>
      <c r="P38" s="13" t="s">
        <v>76</v>
      </c>
      <c r="Q38" s="51" t="s">
        <v>337</v>
      </c>
      <c r="R38" s="14">
        <v>45939</v>
      </c>
      <c r="S38" s="8" t="s">
        <v>255</v>
      </c>
      <c r="T38" s="31"/>
    </row>
    <row r="39" spans="2:20" x14ac:dyDescent="0.25">
      <c r="B39" s="8">
        <v>28</v>
      </c>
      <c r="C39" s="9">
        <v>45826.456484027774</v>
      </c>
      <c r="D39" s="33" t="s">
        <v>447</v>
      </c>
      <c r="E39" s="12" t="s">
        <v>26</v>
      </c>
      <c r="F39" s="12">
        <v>2023</v>
      </c>
      <c r="G39" s="11">
        <v>200</v>
      </c>
      <c r="H39" s="12" t="s">
        <v>782</v>
      </c>
      <c r="I39" s="8" t="s">
        <v>23</v>
      </c>
      <c r="J39" s="12" t="s">
        <v>35</v>
      </c>
      <c r="K39" s="12" t="s">
        <v>272</v>
      </c>
      <c r="L39" s="8" t="s">
        <v>237</v>
      </c>
      <c r="M39" s="8" t="str">
        <f>VLOOKUP(Vehiculos20229[[#This Row],[Proyecto]],[3]Proyectos!$C$6:$H$44,2,0)</f>
        <v>ST-TG-V05-0001</v>
      </c>
      <c r="N39" s="8" t="str">
        <f>VLOOKUP(Vehiculos20229[[#This Row],[Proyecto]],[3]Proyectos!$C$6:$H$44,6,0)</f>
        <v>Operaciones Tecnicas</v>
      </c>
      <c r="O39" s="8" t="s">
        <v>637</v>
      </c>
      <c r="P39" s="13" t="s">
        <v>755</v>
      </c>
      <c r="Q39" s="51" t="s">
        <v>737</v>
      </c>
      <c r="R39" s="16" t="s">
        <v>756</v>
      </c>
      <c r="S39" s="8" t="s">
        <v>255</v>
      </c>
      <c r="T39" s="45"/>
    </row>
    <row r="40" spans="2:20" x14ac:dyDescent="0.25">
      <c r="B40" s="8">
        <v>29</v>
      </c>
      <c r="C40" s="9">
        <v>45826.456484027774</v>
      </c>
      <c r="D40" s="15" t="s">
        <v>448</v>
      </c>
      <c r="E40" s="8" t="s">
        <v>26</v>
      </c>
      <c r="F40" s="8">
        <v>2023</v>
      </c>
      <c r="G40" s="11">
        <v>200</v>
      </c>
      <c r="H40" s="8" t="s">
        <v>854</v>
      </c>
      <c r="I40" s="8" t="s">
        <v>23</v>
      </c>
      <c r="J40" s="12" t="s">
        <v>35</v>
      </c>
      <c r="K40" s="8" t="s">
        <v>236</v>
      </c>
      <c r="L40" s="8" t="s">
        <v>783</v>
      </c>
      <c r="M40" s="8" t="str">
        <f>VLOOKUP(Vehiculos20229[[#This Row],[Proyecto]],[3]Proyectos!$C$6:$H$44,2,0)</f>
        <v>ST-TG-V05-0008</v>
      </c>
      <c r="N40" s="8" t="str">
        <f>VLOOKUP(Vehiculos20229[[#This Row],[Proyecto]],[3]Proyectos!$C$6:$H$44,6,0)</f>
        <v>Operaciones Tecnicas</v>
      </c>
      <c r="O40" s="8" t="s">
        <v>527</v>
      </c>
      <c r="P40" s="13" t="s">
        <v>871</v>
      </c>
      <c r="Q40" s="35" t="s">
        <v>137</v>
      </c>
      <c r="R40" s="14">
        <v>46875</v>
      </c>
      <c r="S40" s="8" t="s">
        <v>255</v>
      </c>
      <c r="T40" s="31"/>
    </row>
    <row r="41" spans="2:20" x14ac:dyDescent="0.25">
      <c r="B41" s="8">
        <v>30</v>
      </c>
      <c r="C41" s="9">
        <v>45826.456484027774</v>
      </c>
      <c r="D41" s="15" t="s">
        <v>449</v>
      </c>
      <c r="E41" s="8" t="s">
        <v>26</v>
      </c>
      <c r="F41" s="8">
        <v>2021</v>
      </c>
      <c r="G41" s="11" t="s">
        <v>357</v>
      </c>
      <c r="H41" s="12" t="s">
        <v>52</v>
      </c>
      <c r="I41" s="8" t="s">
        <v>23</v>
      </c>
      <c r="J41" s="12" t="s">
        <v>35</v>
      </c>
      <c r="K41" s="8" t="s">
        <v>28</v>
      </c>
      <c r="L41" s="8" t="s">
        <v>44</v>
      </c>
      <c r="M41" s="8" t="str">
        <f>VLOOKUP(Vehiculos20229[[#This Row],[Proyecto]],[3]Proyectos!$C$6:$H$44,2,0)</f>
        <v>IC-SI-F10-0009</v>
      </c>
      <c r="N41" s="8" t="str">
        <f>VLOOKUP(Vehiculos20229[[#This Row],[Proyecto]],[3]Proyectos!$C$6:$H$44,6,0)</f>
        <v>Proyectos</v>
      </c>
      <c r="O41" s="8" t="s">
        <v>45</v>
      </c>
      <c r="P41" s="13" t="s">
        <v>565</v>
      </c>
      <c r="Q41" s="35" t="s">
        <v>380</v>
      </c>
      <c r="R41" s="14">
        <v>45414</v>
      </c>
      <c r="S41" s="8" t="s">
        <v>255</v>
      </c>
      <c r="T41" s="31"/>
    </row>
    <row r="42" spans="2:20" s="2" customFormat="1" x14ac:dyDescent="0.25">
      <c r="B42" s="8">
        <v>31</v>
      </c>
      <c r="C42" s="9">
        <v>45826.456484027774</v>
      </c>
      <c r="D42" s="15" t="s">
        <v>450</v>
      </c>
      <c r="E42" s="8" t="s">
        <v>26</v>
      </c>
      <c r="F42" s="8">
        <v>2020</v>
      </c>
      <c r="G42" s="11" t="s">
        <v>357</v>
      </c>
      <c r="H42" s="12" t="s">
        <v>602</v>
      </c>
      <c r="I42" s="8" t="s">
        <v>23</v>
      </c>
      <c r="J42" s="12" t="s">
        <v>35</v>
      </c>
      <c r="K42" s="8" t="s">
        <v>28</v>
      </c>
      <c r="L42" s="8" t="s">
        <v>39</v>
      </c>
      <c r="M42" s="8" t="str">
        <f>VLOOKUP(Vehiculos20229[[#This Row],[Proyecto]],[3]Proyectos!$C$6:$H$44,2,0)</f>
        <v>IC-TG-F04-0017</v>
      </c>
      <c r="N42" s="8" t="str">
        <f>VLOOKUP(Vehiculos20229[[#This Row],[Proyecto]],[3]Proyectos!$C$6:$H$44,6,0)</f>
        <v>Ingenieria</v>
      </c>
      <c r="O42" s="8" t="s">
        <v>868</v>
      </c>
      <c r="P42" s="13" t="s">
        <v>678</v>
      </c>
      <c r="Q42" s="51" t="s">
        <v>51</v>
      </c>
      <c r="R42" s="14">
        <v>45320</v>
      </c>
      <c r="S42" s="8" t="s">
        <v>255</v>
      </c>
      <c r="T42" s="31"/>
    </row>
    <row r="43" spans="2:20" s="2" customFormat="1" x14ac:dyDescent="0.25">
      <c r="B43" s="8">
        <v>32</v>
      </c>
      <c r="C43" s="9">
        <v>45826.456484027774</v>
      </c>
      <c r="D43" s="15" t="s">
        <v>451</v>
      </c>
      <c r="E43" s="8" t="s">
        <v>21</v>
      </c>
      <c r="F43" s="8">
        <v>2023</v>
      </c>
      <c r="G43" s="11" t="s">
        <v>595</v>
      </c>
      <c r="H43" s="12" t="s">
        <v>728</v>
      </c>
      <c r="I43" s="8" t="s">
        <v>23</v>
      </c>
      <c r="J43" s="12" t="s">
        <v>35</v>
      </c>
      <c r="K43" s="8" t="s">
        <v>36</v>
      </c>
      <c r="L43" s="8" t="s">
        <v>29</v>
      </c>
      <c r="M43" s="8" t="str">
        <f>VLOOKUP(Vehiculos20229[[#This Row],[Proyecto]],[3]Proyectos!$C$6:$H$44,2,0)</f>
        <v>IC-TG-F04-0015</v>
      </c>
      <c r="N43" s="8" t="str">
        <f>VLOOKUP(Vehiculos20229[[#This Row],[Proyecto]],[3]Proyectos!$C$6:$H$44,6,0)</f>
        <v>Ingenieria</v>
      </c>
      <c r="O43" s="8" t="s">
        <v>30</v>
      </c>
      <c r="P43" s="13" t="s">
        <v>799</v>
      </c>
      <c r="Q43" s="51" t="s">
        <v>300</v>
      </c>
      <c r="R43" s="14">
        <v>44966</v>
      </c>
      <c r="S43" s="8" t="s">
        <v>254</v>
      </c>
      <c r="T43" s="31" t="s">
        <v>734</v>
      </c>
    </row>
    <row r="44" spans="2:20" x14ac:dyDescent="0.25">
      <c r="B44" s="8">
        <v>33</v>
      </c>
      <c r="C44" s="9">
        <v>45826.456484027774</v>
      </c>
      <c r="D44" s="15" t="s">
        <v>452</v>
      </c>
      <c r="E44" s="8" t="s">
        <v>603</v>
      </c>
      <c r="F44" s="8">
        <v>2024</v>
      </c>
      <c r="G44" s="11" t="s">
        <v>604</v>
      </c>
      <c r="H44" s="12" t="s">
        <v>605</v>
      </c>
      <c r="I44" s="8" t="s">
        <v>23</v>
      </c>
      <c r="J44" s="12" t="s">
        <v>35</v>
      </c>
      <c r="K44" s="8" t="s">
        <v>28</v>
      </c>
      <c r="L44" s="8" t="s">
        <v>29</v>
      </c>
      <c r="M44" s="8" t="str">
        <f>VLOOKUP(Vehiculos20229[[#This Row],[Proyecto]],[3]Proyectos!$C$6:$H$44,2,0)</f>
        <v>IC-TG-F04-0015</v>
      </c>
      <c r="N44" s="8" t="str">
        <f>VLOOKUP(Vehiculos20229[[#This Row],[Proyecto]],[3]Proyectos!$C$6:$H$44,6,0)</f>
        <v>Ingenieria</v>
      </c>
      <c r="O44" s="8" t="s">
        <v>30</v>
      </c>
      <c r="P44" s="13" t="s">
        <v>308</v>
      </c>
      <c r="Q44" s="51" t="s">
        <v>307</v>
      </c>
      <c r="R44" s="14">
        <v>45464</v>
      </c>
      <c r="S44" s="8" t="s">
        <v>255</v>
      </c>
      <c r="T44" s="31"/>
    </row>
    <row r="45" spans="2:20" x14ac:dyDescent="0.25">
      <c r="B45" s="8">
        <v>34</v>
      </c>
      <c r="C45" s="9">
        <v>45826.456484027774</v>
      </c>
      <c r="D45" s="15" t="s">
        <v>453</v>
      </c>
      <c r="E45" s="8" t="s">
        <v>351</v>
      </c>
      <c r="F45" s="8">
        <v>2022</v>
      </c>
      <c r="G45" s="11" t="s">
        <v>352</v>
      </c>
      <c r="H45" s="12" t="s">
        <v>824</v>
      </c>
      <c r="I45" s="8" t="s">
        <v>23</v>
      </c>
      <c r="J45" s="12" t="s">
        <v>35</v>
      </c>
      <c r="K45" s="8" t="s">
        <v>24</v>
      </c>
      <c r="L45" s="8" t="s">
        <v>362</v>
      </c>
      <c r="M45" s="8" t="str">
        <f>VLOOKUP(Vehiculos20229[[#This Row],[Proyecto]],[3]Proyectos!$C$6:$H$44,2,0)</f>
        <v>IC-CL-F03-0007</v>
      </c>
      <c r="N45" s="8" t="str">
        <f>VLOOKUP(Vehiculos20229[[#This Row],[Proyecto]],[3]Proyectos!$C$6:$H$44,6,0)</f>
        <v>O&amp;M</v>
      </c>
      <c r="O45" s="8" t="s">
        <v>25</v>
      </c>
      <c r="P45" s="13" t="s">
        <v>317</v>
      </c>
      <c r="Q45" s="51">
        <v>1809199800210</v>
      </c>
      <c r="R45" s="14">
        <v>46327</v>
      </c>
      <c r="S45" s="8" t="s">
        <v>255</v>
      </c>
      <c r="T45" s="31"/>
    </row>
    <row r="46" spans="2:20" x14ac:dyDescent="0.25">
      <c r="B46" s="8">
        <v>35</v>
      </c>
      <c r="C46" s="9">
        <v>45826.456484027774</v>
      </c>
      <c r="D46" s="15" t="s">
        <v>454</v>
      </c>
      <c r="E46" s="21" t="s">
        <v>351</v>
      </c>
      <c r="F46" s="8">
        <v>2022</v>
      </c>
      <c r="G46" s="11" t="s">
        <v>352</v>
      </c>
      <c r="H46" s="12" t="s">
        <v>800</v>
      </c>
      <c r="I46" s="8" t="s">
        <v>23</v>
      </c>
      <c r="J46" s="12" t="s">
        <v>35</v>
      </c>
      <c r="K46" s="8" t="s">
        <v>855</v>
      </c>
      <c r="L46" s="8" t="s">
        <v>37</v>
      </c>
      <c r="M46" s="8" t="str">
        <f>VLOOKUP(Vehiculos20229[[#This Row],[Proyecto]],[3]Proyectos!$C$6:$H$44,2,0)</f>
        <v>IC-TG-F04-0015</v>
      </c>
      <c r="N46" s="8" t="str">
        <f>VLOOKUP(Vehiculos20229[[#This Row],[Proyecto]],[3]Proyectos!$C$6:$H$44,6,0)</f>
        <v>Ingenieria</v>
      </c>
      <c r="O46" s="8" t="s">
        <v>270</v>
      </c>
      <c r="P46" s="8" t="s">
        <v>506</v>
      </c>
      <c r="Q46" s="51" t="s">
        <v>209</v>
      </c>
      <c r="R46" s="14">
        <v>45130</v>
      </c>
      <c r="S46" s="8" t="s">
        <v>255</v>
      </c>
      <c r="T46" s="31"/>
    </row>
    <row r="47" spans="2:20" x14ac:dyDescent="0.25">
      <c r="B47" s="8">
        <v>36</v>
      </c>
      <c r="C47" s="9">
        <v>45826.456484027774</v>
      </c>
      <c r="D47" s="15" t="s">
        <v>455</v>
      </c>
      <c r="E47" s="8" t="s">
        <v>21</v>
      </c>
      <c r="F47" s="8">
        <v>2023</v>
      </c>
      <c r="G47" s="11" t="s">
        <v>595</v>
      </c>
      <c r="H47" s="12" t="s">
        <v>607</v>
      </c>
      <c r="I47" s="8" t="s">
        <v>23</v>
      </c>
      <c r="J47" s="12" t="s">
        <v>35</v>
      </c>
      <c r="K47" s="8" t="s">
        <v>24</v>
      </c>
      <c r="L47" s="8" t="s">
        <v>362</v>
      </c>
      <c r="M47" s="8" t="str">
        <f>VLOOKUP(Vehiculos20229[[#This Row],[Proyecto]],[3]Proyectos!$C$6:$H$44,2,0)</f>
        <v>IC-CL-F03-0007</v>
      </c>
      <c r="N47" s="8" t="str">
        <f>VLOOKUP(Vehiculos20229[[#This Row],[Proyecto]],[3]Proyectos!$C$6:$H$44,6,0)</f>
        <v>O&amp;M</v>
      </c>
      <c r="O47" s="8" t="s">
        <v>25</v>
      </c>
      <c r="P47" s="13" t="s">
        <v>342</v>
      </c>
      <c r="Q47" s="51">
        <v>501198800291</v>
      </c>
      <c r="R47" s="14">
        <v>46336</v>
      </c>
      <c r="S47" s="8" t="s">
        <v>255</v>
      </c>
      <c r="T47" s="31"/>
    </row>
    <row r="48" spans="2:20" x14ac:dyDescent="0.25">
      <c r="B48" s="8">
        <v>37</v>
      </c>
      <c r="C48" s="9">
        <v>45826.456484027774</v>
      </c>
      <c r="D48" s="15" t="s">
        <v>456</v>
      </c>
      <c r="E48" s="8" t="s">
        <v>21</v>
      </c>
      <c r="F48" s="8">
        <v>2023</v>
      </c>
      <c r="G48" s="11" t="s">
        <v>595</v>
      </c>
      <c r="H48" s="12" t="s">
        <v>404</v>
      </c>
      <c r="I48" s="8" t="s">
        <v>23</v>
      </c>
      <c r="J48" s="12" t="s">
        <v>35</v>
      </c>
      <c r="K48" s="8" t="s">
        <v>232</v>
      </c>
      <c r="L48" s="8" t="s">
        <v>29</v>
      </c>
      <c r="M48" s="8" t="str">
        <f>VLOOKUP(Vehiculos20229[[#This Row],[Proyecto]],[3]Proyectos!$C$6:$H$44,2,0)</f>
        <v>IC-TG-F04-0015</v>
      </c>
      <c r="N48" s="8" t="str">
        <f>VLOOKUP(Vehiculos20229[[#This Row],[Proyecto]],[3]Proyectos!$C$6:$H$44,6,0)</f>
        <v>Ingenieria</v>
      </c>
      <c r="O48" s="8" t="s">
        <v>30</v>
      </c>
      <c r="P48" s="13" t="s">
        <v>457</v>
      </c>
      <c r="Q48" s="51" t="s">
        <v>275</v>
      </c>
      <c r="R48" s="14">
        <v>45577</v>
      </c>
      <c r="S48" s="8" t="s">
        <v>255</v>
      </c>
      <c r="T48" s="31"/>
    </row>
    <row r="49" spans="2:20" x14ac:dyDescent="0.25">
      <c r="B49" s="8">
        <v>38</v>
      </c>
      <c r="C49" s="9">
        <v>45826.456484027774</v>
      </c>
      <c r="D49" s="33" t="s">
        <v>458</v>
      </c>
      <c r="E49" s="12" t="s">
        <v>26</v>
      </c>
      <c r="F49" s="12">
        <v>2021</v>
      </c>
      <c r="G49" s="11" t="s">
        <v>357</v>
      </c>
      <c r="H49" s="12" t="s">
        <v>55</v>
      </c>
      <c r="I49" s="8" t="s">
        <v>23</v>
      </c>
      <c r="J49" s="12" t="s">
        <v>35</v>
      </c>
      <c r="K49" s="12" t="s">
        <v>28</v>
      </c>
      <c r="L49" s="8" t="s">
        <v>783</v>
      </c>
      <c r="M49" s="8" t="str">
        <f>VLOOKUP(Vehiculos20229[[#This Row],[Proyecto]],[3]Proyectos!$C$6:$H$44,2,0)</f>
        <v>ST-TG-V05-0008</v>
      </c>
      <c r="N49" s="8" t="str">
        <f>VLOOKUP(Vehiculos20229[[#This Row],[Proyecto]],[3]Proyectos!$C$6:$H$44,6,0)</f>
        <v>Operaciones Tecnicas</v>
      </c>
      <c r="O49" s="8" t="s">
        <v>527</v>
      </c>
      <c r="P49" s="13" t="s">
        <v>757</v>
      </c>
      <c r="Q49" s="51" t="s">
        <v>758</v>
      </c>
      <c r="R49" s="16">
        <v>45929</v>
      </c>
      <c r="S49" s="8" t="s">
        <v>255</v>
      </c>
      <c r="T49" s="45"/>
    </row>
    <row r="50" spans="2:20" x14ac:dyDescent="0.25">
      <c r="B50" s="8">
        <v>39</v>
      </c>
      <c r="C50" s="9">
        <v>45826.456484027774</v>
      </c>
      <c r="D50" s="15" t="s">
        <v>459</v>
      </c>
      <c r="E50" s="8" t="s">
        <v>351</v>
      </c>
      <c r="F50" s="8">
        <v>2023</v>
      </c>
      <c r="G50" s="11" t="s">
        <v>352</v>
      </c>
      <c r="H50" s="12" t="s">
        <v>664</v>
      </c>
      <c r="I50" s="8" t="s">
        <v>23</v>
      </c>
      <c r="J50" s="12" t="s">
        <v>35</v>
      </c>
      <c r="K50" s="12" t="s">
        <v>24</v>
      </c>
      <c r="L50" s="8" t="s">
        <v>27</v>
      </c>
      <c r="M50" s="8" t="str">
        <f>VLOOKUP(Vehiculos20229[[#This Row],[Proyecto]],[3]Proyectos!$C$6:$H$44,2,0)</f>
        <v>IC-CL-F03-0007</v>
      </c>
      <c r="N50" s="8" t="str">
        <f>VLOOKUP(Vehiculos20229[[#This Row],[Proyecto]],[3]Proyectos!$C$6:$H$44,6,0)</f>
        <v>O&amp;M</v>
      </c>
      <c r="O50" s="8" t="s">
        <v>25</v>
      </c>
      <c r="P50" s="13" t="s">
        <v>566</v>
      </c>
      <c r="Q50" s="51">
        <v>501199103591</v>
      </c>
      <c r="R50" s="14">
        <v>46699</v>
      </c>
      <c r="S50" s="8" t="s">
        <v>255</v>
      </c>
      <c r="T50" s="31"/>
    </row>
    <row r="51" spans="2:20" x14ac:dyDescent="0.25">
      <c r="B51" s="8">
        <v>40</v>
      </c>
      <c r="C51" s="9">
        <v>45826.456484027774</v>
      </c>
      <c r="D51" s="15" t="s">
        <v>460</v>
      </c>
      <c r="E51" s="8" t="s">
        <v>21</v>
      </c>
      <c r="F51" s="8">
        <v>2024</v>
      </c>
      <c r="G51" s="11" t="s">
        <v>595</v>
      </c>
      <c r="H51" s="12" t="s">
        <v>665</v>
      </c>
      <c r="I51" s="8" t="s">
        <v>23</v>
      </c>
      <c r="J51" s="12" t="s">
        <v>35</v>
      </c>
      <c r="K51" s="8" t="s">
        <v>28</v>
      </c>
      <c r="L51" s="8" t="s">
        <v>29</v>
      </c>
      <c r="M51" s="8" t="str">
        <f>VLOOKUP(Vehiculos20229[[#This Row],[Proyecto]],[3]Proyectos!$C$6:$H$44,2,0)</f>
        <v>IC-TG-F04-0015</v>
      </c>
      <c r="N51" s="8" t="str">
        <f>VLOOKUP(Vehiculos20229[[#This Row],[Proyecto]],[3]Proyectos!$C$6:$H$44,6,0)</f>
        <v>Ingenieria</v>
      </c>
      <c r="O51" s="8" t="s">
        <v>30</v>
      </c>
      <c r="P51" s="13" t="s">
        <v>113</v>
      </c>
      <c r="Q51" s="51" t="s">
        <v>248</v>
      </c>
      <c r="R51" s="14">
        <v>45149</v>
      </c>
      <c r="S51" s="8" t="s">
        <v>254</v>
      </c>
      <c r="T51" s="31" t="s">
        <v>734</v>
      </c>
    </row>
    <row r="52" spans="2:20" x14ac:dyDescent="0.25">
      <c r="B52" s="8">
        <v>41</v>
      </c>
      <c r="C52" s="9">
        <v>45826.456484027774</v>
      </c>
      <c r="D52" s="15" t="s">
        <v>461</v>
      </c>
      <c r="E52" s="8" t="s">
        <v>26</v>
      </c>
      <c r="F52" s="8">
        <v>2020</v>
      </c>
      <c r="G52" s="8" t="s">
        <v>357</v>
      </c>
      <c r="H52" s="8" t="s">
        <v>713</v>
      </c>
      <c r="I52" s="8" t="s">
        <v>23</v>
      </c>
      <c r="J52" s="12" t="s">
        <v>319</v>
      </c>
      <c r="K52" s="8" t="s">
        <v>24</v>
      </c>
      <c r="L52" s="8" t="s">
        <v>27</v>
      </c>
      <c r="M52" s="8" t="str">
        <f>VLOOKUP(Vehiculos20229[[#This Row],[Proyecto]],[3]Proyectos!$C$6:$H$44,2,0)</f>
        <v>IC-CL-F03-0007</v>
      </c>
      <c r="N52" s="8" t="str">
        <f>VLOOKUP(Vehiculos20229[[#This Row],[Proyecto]],[3]Proyectos!$C$6:$H$44,6,0)</f>
        <v>O&amp;M</v>
      </c>
      <c r="O52" s="8" t="s">
        <v>25</v>
      </c>
      <c r="P52" s="13" t="s">
        <v>666</v>
      </c>
      <c r="Q52" s="51" t="s">
        <v>667</v>
      </c>
      <c r="R52" s="14">
        <v>47054</v>
      </c>
      <c r="S52" s="8" t="s">
        <v>255</v>
      </c>
      <c r="T52" s="31"/>
    </row>
    <row r="53" spans="2:20" ht="15" customHeight="1" x14ac:dyDescent="0.25">
      <c r="B53" s="8">
        <v>42</v>
      </c>
      <c r="C53" s="9">
        <v>45826.456484027774</v>
      </c>
      <c r="D53" s="15" t="s">
        <v>462</v>
      </c>
      <c r="E53" s="8" t="s">
        <v>21</v>
      </c>
      <c r="F53" s="8">
        <v>2021</v>
      </c>
      <c r="G53" s="11" t="s">
        <v>595</v>
      </c>
      <c r="H53" s="12" t="s">
        <v>58</v>
      </c>
      <c r="I53" s="8" t="s">
        <v>23</v>
      </c>
      <c r="J53" s="12" t="s">
        <v>35</v>
      </c>
      <c r="K53" s="8" t="s">
        <v>28</v>
      </c>
      <c r="L53" s="8" t="s">
        <v>29</v>
      </c>
      <c r="M53" s="8" t="str">
        <f>VLOOKUP(Vehiculos20229[[#This Row],[Proyecto]],[3]Proyectos!$C$6:$H$44,2,0)</f>
        <v>IC-TG-F04-0015</v>
      </c>
      <c r="N53" s="8" t="str">
        <f>VLOOKUP(Vehiculos20229[[#This Row],[Proyecto]],[3]Proyectos!$C$6:$H$44,6,0)</f>
        <v>Ingenieria</v>
      </c>
      <c r="O53" s="8" t="s">
        <v>30</v>
      </c>
      <c r="P53" s="13" t="s">
        <v>808</v>
      </c>
      <c r="Q53" s="51" t="s">
        <v>311</v>
      </c>
      <c r="R53" s="14">
        <v>45901</v>
      </c>
      <c r="S53" s="8" t="s">
        <v>254</v>
      </c>
      <c r="T53" s="31" t="s">
        <v>734</v>
      </c>
    </row>
    <row r="54" spans="2:20" x14ac:dyDescent="0.25">
      <c r="B54" s="8">
        <v>43</v>
      </c>
      <c r="C54" s="9">
        <v>45826.456484027774</v>
      </c>
      <c r="D54" s="15" t="s">
        <v>463</v>
      </c>
      <c r="E54" s="8" t="s">
        <v>21</v>
      </c>
      <c r="F54" s="8">
        <v>2018</v>
      </c>
      <c r="G54" s="11" t="s">
        <v>595</v>
      </c>
      <c r="H54" s="8" t="s">
        <v>312</v>
      </c>
      <c r="I54" s="8" t="s">
        <v>23</v>
      </c>
      <c r="J54" s="12" t="s">
        <v>608</v>
      </c>
      <c r="K54" s="8" t="s">
        <v>589</v>
      </c>
      <c r="L54" s="8" t="s">
        <v>237</v>
      </c>
      <c r="M54" s="8" t="str">
        <f>VLOOKUP(Vehiculos20229[[#This Row],[Proyecto]],[3]Proyectos!$C$6:$H$44,2,0)</f>
        <v>ST-TG-V05-0001</v>
      </c>
      <c r="N54" s="8" t="str">
        <f>VLOOKUP(Vehiculos20229[[#This Row],[Proyecto]],[3]Proyectos!$C$6:$H$44,6,0)</f>
        <v>Operaciones Tecnicas</v>
      </c>
      <c r="O54" s="8" t="s">
        <v>637</v>
      </c>
      <c r="P54" s="13" t="s">
        <v>760</v>
      </c>
      <c r="Q54" s="51" t="s">
        <v>54</v>
      </c>
      <c r="R54" s="14" t="s">
        <v>738</v>
      </c>
      <c r="S54" s="8" t="s">
        <v>255</v>
      </c>
      <c r="T54" s="31"/>
    </row>
    <row r="55" spans="2:20" x14ac:dyDescent="0.25">
      <c r="B55" s="8">
        <v>44</v>
      </c>
      <c r="C55" s="9">
        <v>45826.456484027774</v>
      </c>
      <c r="D55" s="10" t="s">
        <v>464</v>
      </c>
      <c r="E55" s="8" t="s">
        <v>26</v>
      </c>
      <c r="F55" s="8">
        <v>2022</v>
      </c>
      <c r="G55" s="11" t="s">
        <v>357</v>
      </c>
      <c r="H55" s="12" t="s">
        <v>856</v>
      </c>
      <c r="I55" s="8" t="s">
        <v>23</v>
      </c>
      <c r="J55" s="12" t="s">
        <v>319</v>
      </c>
      <c r="K55" s="12" t="s">
        <v>56</v>
      </c>
      <c r="L55" s="8" t="s">
        <v>57</v>
      </c>
      <c r="M55" s="8" t="str">
        <f>VLOOKUP(Vehiculos20229[[#This Row],[Proyecto]],[3]Proyectos!$C$6:$H$44,2,0)</f>
        <v>IC-TG-F09-0019</v>
      </c>
      <c r="N55" s="8" t="str">
        <f>VLOOKUP(Vehiculos20229[[#This Row],[Proyecto]],[3]Proyectos!$C$6:$H$44,6,0)</f>
        <v>RF y Optimizacion</v>
      </c>
      <c r="O55" s="8" t="s">
        <v>242</v>
      </c>
      <c r="P55" s="13" t="s">
        <v>567</v>
      </c>
      <c r="Q55" s="51" t="s">
        <v>568</v>
      </c>
      <c r="R55" s="14">
        <v>45292</v>
      </c>
      <c r="S55" s="8" t="s">
        <v>255</v>
      </c>
      <c r="T55" s="31"/>
    </row>
    <row r="56" spans="2:20" x14ac:dyDescent="0.25">
      <c r="B56" s="8">
        <v>45</v>
      </c>
      <c r="C56" s="9">
        <v>45826.456484027774</v>
      </c>
      <c r="D56" s="15" t="s">
        <v>465</v>
      </c>
      <c r="E56" s="8" t="s">
        <v>351</v>
      </c>
      <c r="F56" s="8">
        <v>2022</v>
      </c>
      <c r="G56" s="11" t="s">
        <v>352</v>
      </c>
      <c r="H56" s="12" t="s">
        <v>355</v>
      </c>
      <c r="I56" s="8" t="s">
        <v>23</v>
      </c>
      <c r="J56" s="12" t="s">
        <v>319</v>
      </c>
      <c r="K56" s="8" t="s">
        <v>855</v>
      </c>
      <c r="L56" s="8" t="s">
        <v>29</v>
      </c>
      <c r="M56" s="8" t="str">
        <f>VLOOKUP(Vehiculos20229[[#This Row],[Proyecto]],[3]Proyectos!$C$6:$H$44,2,0)</f>
        <v>IC-TG-F04-0015</v>
      </c>
      <c r="N56" s="8" t="str">
        <f>VLOOKUP(Vehiculos20229[[#This Row],[Proyecto]],[3]Proyectos!$C$6:$H$44,6,0)</f>
        <v>Ingenieria</v>
      </c>
      <c r="O56" s="8" t="s">
        <v>30</v>
      </c>
      <c r="P56" s="13" t="s">
        <v>594</v>
      </c>
      <c r="Q56" s="51" t="s">
        <v>309</v>
      </c>
      <c r="R56" s="14">
        <v>45581</v>
      </c>
      <c r="S56" s="8" t="s">
        <v>255</v>
      </c>
      <c r="T56" s="31"/>
    </row>
    <row r="57" spans="2:20" ht="14.25" customHeight="1" x14ac:dyDescent="0.25">
      <c r="B57" s="8">
        <v>46</v>
      </c>
      <c r="C57" s="9">
        <v>45826.456484027774</v>
      </c>
      <c r="D57" s="10" t="s">
        <v>466</v>
      </c>
      <c r="E57" s="8" t="s">
        <v>26</v>
      </c>
      <c r="F57" s="8">
        <v>2020</v>
      </c>
      <c r="G57" s="8" t="s">
        <v>357</v>
      </c>
      <c r="H57" s="12" t="s">
        <v>597</v>
      </c>
      <c r="I57" s="8" t="s">
        <v>23</v>
      </c>
      <c r="J57" s="12" t="s">
        <v>281</v>
      </c>
      <c r="K57" s="8" t="s">
        <v>28</v>
      </c>
      <c r="L57" s="8" t="s">
        <v>44</v>
      </c>
      <c r="M57" s="8" t="str">
        <f>VLOOKUP(Vehiculos20229[[#This Row],[Proyecto]],[3]Proyectos!$C$6:$H$44,2,0)</f>
        <v>IC-SI-F10-0009</v>
      </c>
      <c r="N57" s="8" t="str">
        <f>VLOOKUP(Vehiculos20229[[#This Row],[Proyecto]],[3]Proyectos!$C$6:$H$44,6,0)</f>
        <v>Proyectos</v>
      </c>
      <c r="O57" s="8" t="s">
        <v>45</v>
      </c>
      <c r="P57" s="13" t="s">
        <v>45</v>
      </c>
      <c r="Q57" s="35" t="s">
        <v>363</v>
      </c>
      <c r="R57" s="14">
        <v>47029</v>
      </c>
      <c r="S57" s="8" t="s">
        <v>255</v>
      </c>
      <c r="T57" s="31"/>
    </row>
    <row r="58" spans="2:20" x14ac:dyDescent="0.25">
      <c r="B58" s="8">
        <v>47</v>
      </c>
      <c r="C58" s="9">
        <v>45826.456484027774</v>
      </c>
      <c r="D58" s="33" t="s">
        <v>467</v>
      </c>
      <c r="E58" s="12" t="s">
        <v>21</v>
      </c>
      <c r="F58" s="12">
        <v>2019</v>
      </c>
      <c r="G58" s="11" t="s">
        <v>595</v>
      </c>
      <c r="H58" s="12" t="s">
        <v>290</v>
      </c>
      <c r="I58" s="8" t="s">
        <v>23</v>
      </c>
      <c r="J58" s="12" t="s">
        <v>281</v>
      </c>
      <c r="K58" s="12" t="s">
        <v>33</v>
      </c>
      <c r="L58" s="8" t="s">
        <v>27</v>
      </c>
      <c r="M58" s="8" t="str">
        <f>VLOOKUP(Vehiculos20229[[#This Row],[Proyecto]],[3]Proyectos!$C$6:$H$44,2,0)</f>
        <v>IC-CL-F03-0007</v>
      </c>
      <c r="N58" s="8" t="str">
        <f>VLOOKUP(Vehiculos20229[[#This Row],[Proyecto]],[3]Proyectos!$C$6:$H$44,6,0)</f>
        <v>O&amp;M</v>
      </c>
      <c r="O58" s="8" t="s">
        <v>25</v>
      </c>
      <c r="P58" s="13" t="s">
        <v>695</v>
      </c>
      <c r="Q58" s="51">
        <v>502200300725</v>
      </c>
      <c r="R58" s="16">
        <v>47496</v>
      </c>
      <c r="S58" s="8" t="s">
        <v>255</v>
      </c>
      <c r="T58" s="45"/>
    </row>
    <row r="59" spans="2:20" ht="13.5" customHeight="1" x14ac:dyDescent="0.25">
      <c r="B59" s="8">
        <v>48</v>
      </c>
      <c r="C59" s="9">
        <v>45826.456484027774</v>
      </c>
      <c r="D59" s="15" t="s">
        <v>468</v>
      </c>
      <c r="E59" s="8" t="s">
        <v>21</v>
      </c>
      <c r="F59" s="8">
        <v>2019</v>
      </c>
      <c r="G59" s="11" t="s">
        <v>595</v>
      </c>
      <c r="H59" s="12" t="s">
        <v>269</v>
      </c>
      <c r="I59" s="8" t="s">
        <v>23</v>
      </c>
      <c r="J59" s="12" t="s">
        <v>281</v>
      </c>
      <c r="K59" s="8" t="s">
        <v>236</v>
      </c>
      <c r="L59" s="8" t="s">
        <v>257</v>
      </c>
      <c r="M59" s="8" t="str">
        <f>VLOOKUP(Vehiculos20229[[#This Row],[Proyecto]],[3]Proyectos!$C$6:$H$44,2,0)</f>
        <v>IC-TG-F13-0016</v>
      </c>
      <c r="N59" s="8" t="str">
        <f>VLOOKUP(Vehiculos20229[[#This Row],[Proyecto]],[3]Proyectos!$C$6:$H$44,6,0)</f>
        <v xml:space="preserve">Mantenimiento Técnico </v>
      </c>
      <c r="O59" s="8" t="s">
        <v>258</v>
      </c>
      <c r="P59" s="13" t="s">
        <v>569</v>
      </c>
      <c r="Q59" s="35" t="s">
        <v>570</v>
      </c>
      <c r="R59" s="14">
        <v>46688</v>
      </c>
      <c r="S59" s="8" t="s">
        <v>255</v>
      </c>
      <c r="T59" s="31"/>
    </row>
    <row r="60" spans="2:20" x14ac:dyDescent="0.25">
      <c r="B60" s="8">
        <v>49</v>
      </c>
      <c r="C60" s="9">
        <v>45826.456484027774</v>
      </c>
      <c r="D60" s="15" t="s">
        <v>469</v>
      </c>
      <c r="E60" s="8" t="s">
        <v>26</v>
      </c>
      <c r="F60" s="8">
        <v>2020</v>
      </c>
      <c r="G60" s="11">
        <v>200</v>
      </c>
      <c r="H60" s="12" t="s">
        <v>609</v>
      </c>
      <c r="I60" s="8" t="s">
        <v>23</v>
      </c>
      <c r="J60" s="12" t="s">
        <v>281</v>
      </c>
      <c r="K60" s="8" t="s">
        <v>236</v>
      </c>
      <c r="L60" s="8" t="s">
        <v>257</v>
      </c>
      <c r="M60" s="8" t="str">
        <f>VLOOKUP(Vehiculos20229[[#This Row],[Proyecto]],[3]Proyectos!$C$6:$H$44,2,0)</f>
        <v>IC-TG-F13-0016</v>
      </c>
      <c r="N60" s="8" t="str">
        <f>VLOOKUP(Vehiculos20229[[#This Row],[Proyecto]],[3]Proyectos!$C$6:$H$44,6,0)</f>
        <v xml:space="preserve">Mantenimiento Técnico </v>
      </c>
      <c r="O60" s="8" t="s">
        <v>258</v>
      </c>
      <c r="P60" s="13" t="s">
        <v>381</v>
      </c>
      <c r="Q60" s="35" t="s">
        <v>382</v>
      </c>
      <c r="R60" s="14">
        <v>46351</v>
      </c>
      <c r="S60" s="8" t="s">
        <v>255</v>
      </c>
      <c r="T60" s="31"/>
    </row>
    <row r="61" spans="2:20" x14ac:dyDescent="0.25">
      <c r="B61" s="8">
        <v>50</v>
      </c>
      <c r="C61" s="9">
        <v>45826.456484027774</v>
      </c>
      <c r="D61" s="10" t="s">
        <v>470</v>
      </c>
      <c r="E61" s="8" t="s">
        <v>26</v>
      </c>
      <c r="F61" s="8">
        <v>2020</v>
      </c>
      <c r="G61" s="11" t="s">
        <v>357</v>
      </c>
      <c r="H61" s="12" t="s">
        <v>543</v>
      </c>
      <c r="I61" s="8" t="s">
        <v>23</v>
      </c>
      <c r="J61" s="12" t="s">
        <v>281</v>
      </c>
      <c r="K61" s="8" t="s">
        <v>24</v>
      </c>
      <c r="L61" s="8" t="s">
        <v>362</v>
      </c>
      <c r="M61" s="8" t="str">
        <f>VLOOKUP(Vehiculos20229[[#This Row],[Proyecto]],[3]Proyectos!$C$6:$H$44,2,0)</f>
        <v>IC-CL-F03-0007</v>
      </c>
      <c r="N61" s="8" t="str">
        <f>VLOOKUP(Vehiculos20229[[#This Row],[Proyecto]],[3]Proyectos!$C$6:$H$44,6,0)</f>
        <v>O&amp;M</v>
      </c>
      <c r="O61" s="8" t="s">
        <v>25</v>
      </c>
      <c r="P61" s="13" t="s">
        <v>705</v>
      </c>
      <c r="Q61" s="51">
        <v>1804199501295</v>
      </c>
      <c r="R61" s="14">
        <v>46510</v>
      </c>
      <c r="S61" s="8" t="s">
        <v>255</v>
      </c>
      <c r="T61" s="31"/>
    </row>
    <row r="62" spans="2:20" x14ac:dyDescent="0.25">
      <c r="B62" s="8">
        <v>51</v>
      </c>
      <c r="C62" s="9">
        <v>45826.456484027774</v>
      </c>
      <c r="D62" s="33" t="s">
        <v>471</v>
      </c>
      <c r="E62" s="12" t="s">
        <v>26</v>
      </c>
      <c r="F62" s="12">
        <v>2021</v>
      </c>
      <c r="G62" s="11" t="s">
        <v>357</v>
      </c>
      <c r="H62" s="12" t="s">
        <v>518</v>
      </c>
      <c r="I62" s="8" t="s">
        <v>23</v>
      </c>
      <c r="J62" s="12" t="s">
        <v>281</v>
      </c>
      <c r="K62" s="12" t="s">
        <v>28</v>
      </c>
      <c r="L62" s="8" t="s">
        <v>385</v>
      </c>
      <c r="M62" s="8" t="str">
        <f>VLOOKUP(Vehiculos20229[[#This Row],[Proyecto]],[3]Proyectos!$C$6:$H$44,2,0)</f>
        <v>ST-TG-V05-0009</v>
      </c>
      <c r="N62" s="8" t="str">
        <f>VLOOKUP(Vehiculos20229[[#This Row],[Proyecto]],[3]Proyectos!$C$6:$H$44,6,0)</f>
        <v>Operaciones Tecnicas</v>
      </c>
      <c r="O62" s="8" t="s">
        <v>527</v>
      </c>
      <c r="P62" s="13" t="s">
        <v>252</v>
      </c>
      <c r="Q62" s="51" t="s">
        <v>240</v>
      </c>
      <c r="R62" s="16"/>
      <c r="S62" s="8" t="s">
        <v>254</v>
      </c>
      <c r="T62" s="31" t="s">
        <v>734</v>
      </c>
    </row>
    <row r="63" spans="2:20" x14ac:dyDescent="0.25">
      <c r="B63" s="8">
        <v>52</v>
      </c>
      <c r="C63" s="9">
        <v>45826.456484027774</v>
      </c>
      <c r="D63" s="15" t="s">
        <v>472</v>
      </c>
      <c r="E63" s="8" t="s">
        <v>26</v>
      </c>
      <c r="F63" s="8">
        <v>2019</v>
      </c>
      <c r="G63" s="11" t="s">
        <v>357</v>
      </c>
      <c r="H63" s="12" t="s">
        <v>291</v>
      </c>
      <c r="I63" s="8" t="s">
        <v>23</v>
      </c>
      <c r="J63" s="12" t="s">
        <v>281</v>
      </c>
      <c r="K63" s="12" t="s">
        <v>272</v>
      </c>
      <c r="L63" s="8" t="s">
        <v>257</v>
      </c>
      <c r="M63" s="8" t="str">
        <f>VLOOKUP(Vehiculos20229[[#This Row],[Proyecto]],[3]Proyectos!$C$6:$H$44,2,0)</f>
        <v>IC-TG-F13-0016</v>
      </c>
      <c r="N63" s="8" t="str">
        <f>VLOOKUP(Vehiculos20229[[#This Row],[Proyecto]],[3]Proyectos!$C$6:$H$44,6,0)</f>
        <v xml:space="preserve">Mantenimiento Técnico </v>
      </c>
      <c r="O63" s="8" t="s">
        <v>258</v>
      </c>
      <c r="P63" s="13" t="s">
        <v>259</v>
      </c>
      <c r="Q63" s="51" t="s">
        <v>260</v>
      </c>
      <c r="R63" s="14">
        <v>47103</v>
      </c>
      <c r="S63" s="8" t="s">
        <v>255</v>
      </c>
      <c r="T63" s="31" t="s">
        <v>872</v>
      </c>
    </row>
    <row r="64" spans="2:20" x14ac:dyDescent="0.25">
      <c r="B64" s="8">
        <v>53</v>
      </c>
      <c r="C64" s="9">
        <v>45826.456484027774</v>
      </c>
      <c r="D64" s="33" t="s">
        <v>473</v>
      </c>
      <c r="E64" s="12" t="s">
        <v>26</v>
      </c>
      <c r="F64" s="12">
        <v>2021</v>
      </c>
      <c r="G64" s="11" t="s">
        <v>357</v>
      </c>
      <c r="H64" s="12" t="s">
        <v>610</v>
      </c>
      <c r="I64" s="8" t="s">
        <v>23</v>
      </c>
      <c r="J64" s="12" t="s">
        <v>281</v>
      </c>
      <c r="K64" s="8" t="s">
        <v>236</v>
      </c>
      <c r="L64" s="8" t="s">
        <v>257</v>
      </c>
      <c r="M64" s="8" t="str">
        <f>VLOOKUP(Vehiculos20229[[#This Row],[Proyecto]],[3]Proyectos!$C$6:$H$44,2,0)</f>
        <v>IC-TG-F13-0016</v>
      </c>
      <c r="N64" s="8" t="str">
        <f>VLOOKUP(Vehiculos20229[[#This Row],[Proyecto]],[3]Proyectos!$C$6:$H$44,6,0)</f>
        <v xml:space="preserve">Mantenimiento Técnico </v>
      </c>
      <c r="O64" s="8" t="s">
        <v>258</v>
      </c>
      <c r="P64" s="13" t="s">
        <v>412</v>
      </c>
      <c r="Q64" s="51" t="s">
        <v>413</v>
      </c>
      <c r="R64" s="16">
        <v>46641</v>
      </c>
      <c r="S64" s="8" t="s">
        <v>255</v>
      </c>
      <c r="T64" s="45"/>
    </row>
    <row r="65" spans="2:20" x14ac:dyDescent="0.25">
      <c r="B65" s="8">
        <v>54</v>
      </c>
      <c r="C65" s="9">
        <v>45826.456484027774</v>
      </c>
      <c r="D65" s="33" t="s">
        <v>474</v>
      </c>
      <c r="E65" s="12" t="s">
        <v>761</v>
      </c>
      <c r="F65" s="12">
        <v>2023</v>
      </c>
      <c r="G65" s="11" t="s">
        <v>762</v>
      </c>
      <c r="H65" s="12" t="s">
        <v>763</v>
      </c>
      <c r="I65" s="8" t="s">
        <v>23</v>
      </c>
      <c r="J65" s="12" t="s">
        <v>281</v>
      </c>
      <c r="K65" s="12" t="s">
        <v>802</v>
      </c>
      <c r="L65" s="8" t="s">
        <v>257</v>
      </c>
      <c r="M65" s="8" t="str">
        <f>VLOOKUP(Vehiculos20229[[#This Row],[Proyecto]],[3]Proyectos!$C$6:$H$44,2,0)</f>
        <v>IC-TG-F13-0016</v>
      </c>
      <c r="N65" s="8" t="str">
        <f>VLOOKUP(Vehiculos20229[[#This Row],[Proyecto]],[3]Proyectos!$C$6:$H$44,6,0)</f>
        <v xml:space="preserve">Mantenimiento Técnico </v>
      </c>
      <c r="O65" s="8" t="s">
        <v>258</v>
      </c>
      <c r="P65" s="13" t="s">
        <v>784</v>
      </c>
      <c r="Q65" s="51" t="s">
        <v>406</v>
      </c>
      <c r="R65" s="14">
        <v>46698</v>
      </c>
      <c r="S65" s="8" t="s">
        <v>255</v>
      </c>
      <c r="T65" s="31"/>
    </row>
    <row r="66" spans="2:20" x14ac:dyDescent="0.25">
      <c r="B66" s="8">
        <v>55</v>
      </c>
      <c r="C66" s="9">
        <v>45826.456484027774</v>
      </c>
      <c r="D66" s="33" t="s">
        <v>475</v>
      </c>
      <c r="E66" s="39" t="s">
        <v>21</v>
      </c>
      <c r="F66" s="12">
        <v>2020</v>
      </c>
      <c r="G66" s="11" t="s">
        <v>595</v>
      </c>
      <c r="H66" s="12" t="s">
        <v>314</v>
      </c>
      <c r="I66" s="8" t="s">
        <v>23</v>
      </c>
      <c r="J66" s="12" t="s">
        <v>281</v>
      </c>
      <c r="K66" s="12" t="s">
        <v>272</v>
      </c>
      <c r="L66" s="8" t="s">
        <v>257</v>
      </c>
      <c r="M66" s="8" t="str">
        <f>VLOOKUP(Vehiculos20229[[#This Row],[Proyecto]],[3]Proyectos!$C$6:$H$44,2,0)</f>
        <v>IC-TG-F13-0016</v>
      </c>
      <c r="N66" s="8" t="str">
        <f>VLOOKUP(Vehiculos20229[[#This Row],[Proyecto]],[3]Proyectos!$C$6:$H$44,6,0)</f>
        <v xml:space="preserve">Mantenimiento Técnico </v>
      </c>
      <c r="O66" s="8" t="s">
        <v>258</v>
      </c>
      <c r="P66" s="13" t="s">
        <v>764</v>
      </c>
      <c r="Q66" s="51" t="s">
        <v>765</v>
      </c>
      <c r="R66" s="16">
        <v>45895</v>
      </c>
      <c r="S66" s="8" t="s">
        <v>255</v>
      </c>
      <c r="T66" s="31"/>
    </row>
    <row r="67" spans="2:20" x14ac:dyDescent="0.25">
      <c r="B67" s="8">
        <v>56</v>
      </c>
      <c r="C67" s="9">
        <v>45826.456484027774</v>
      </c>
      <c r="D67" s="10" t="s">
        <v>476</v>
      </c>
      <c r="E67" s="8" t="s">
        <v>26</v>
      </c>
      <c r="F67" s="8">
        <v>2021</v>
      </c>
      <c r="G67" s="8" t="s">
        <v>357</v>
      </c>
      <c r="H67" s="8" t="s">
        <v>292</v>
      </c>
      <c r="I67" s="8" t="s">
        <v>23</v>
      </c>
      <c r="J67" s="12" t="s">
        <v>281</v>
      </c>
      <c r="K67" s="8" t="s">
        <v>24</v>
      </c>
      <c r="L67" s="8" t="s">
        <v>362</v>
      </c>
      <c r="M67" s="8" t="str">
        <f>VLOOKUP(Vehiculos20229[[#This Row],[Proyecto]],[3]Proyectos!$C$6:$H$44,2,0)</f>
        <v>IC-CL-F03-0007</v>
      </c>
      <c r="N67" s="8" t="str">
        <f>VLOOKUP(Vehiculos20229[[#This Row],[Proyecto]],[3]Proyectos!$C$6:$H$44,6,0)</f>
        <v>O&amp;M</v>
      </c>
      <c r="O67" s="8" t="s">
        <v>25</v>
      </c>
      <c r="P67" s="13" t="s">
        <v>645</v>
      </c>
      <c r="Q67" s="51" t="s">
        <v>739</v>
      </c>
      <c r="R67" s="14">
        <v>46102</v>
      </c>
      <c r="S67" s="8" t="s">
        <v>255</v>
      </c>
      <c r="T67" s="31"/>
    </row>
    <row r="68" spans="2:20" ht="15" customHeight="1" x14ac:dyDescent="0.25">
      <c r="B68" s="8">
        <v>57</v>
      </c>
      <c r="C68" s="9">
        <v>45826.456484027774</v>
      </c>
      <c r="D68" s="15" t="s">
        <v>477</v>
      </c>
      <c r="E68" s="21" t="s">
        <v>26</v>
      </c>
      <c r="F68" s="8">
        <v>2022</v>
      </c>
      <c r="G68" s="8" t="s">
        <v>357</v>
      </c>
      <c r="H68" s="12" t="s">
        <v>729</v>
      </c>
      <c r="I68" s="8" t="s">
        <v>23</v>
      </c>
      <c r="J68" s="12" t="s">
        <v>319</v>
      </c>
      <c r="K68" s="8"/>
      <c r="L68" s="8" t="s">
        <v>257</v>
      </c>
      <c r="M68" s="8" t="str">
        <f>VLOOKUP(Vehiculos20229[[#This Row],[Proyecto]],[3]Proyectos!$C$6:$H$44,2,0)</f>
        <v>IC-TG-F13-0016</v>
      </c>
      <c r="N68" s="8" t="str">
        <f>VLOOKUP(Vehiculos20229[[#This Row],[Proyecto]],[3]Proyectos!$C$6:$H$44,6,0)</f>
        <v xml:space="preserve">Mantenimiento Técnico </v>
      </c>
      <c r="O68" s="8" t="s">
        <v>258</v>
      </c>
      <c r="P68" s="13" t="s">
        <v>243</v>
      </c>
      <c r="Q68" s="51"/>
      <c r="R68" s="14"/>
      <c r="S68" s="42"/>
      <c r="T68" s="31"/>
    </row>
    <row r="69" spans="2:20" x14ac:dyDescent="0.25">
      <c r="B69" s="8">
        <v>58</v>
      </c>
      <c r="C69" s="9">
        <v>45826.456484027774</v>
      </c>
      <c r="D69" s="10" t="s">
        <v>478</v>
      </c>
      <c r="E69" s="8" t="s">
        <v>21</v>
      </c>
      <c r="F69" s="8">
        <v>2022</v>
      </c>
      <c r="G69" s="11" t="s">
        <v>595</v>
      </c>
      <c r="H69" s="8" t="s">
        <v>740</v>
      </c>
      <c r="I69" s="8" t="s">
        <v>23</v>
      </c>
      <c r="J69" s="12" t="s">
        <v>281</v>
      </c>
      <c r="K69" s="8" t="s">
        <v>236</v>
      </c>
      <c r="L69" s="8" t="s">
        <v>257</v>
      </c>
      <c r="M69" s="8" t="str">
        <f>VLOOKUP(Vehiculos20229[[#This Row],[Proyecto]],[3]Proyectos!$C$6:$H$44,2,0)</f>
        <v>IC-TG-F13-0016</v>
      </c>
      <c r="N69" s="8" t="str">
        <f>VLOOKUP(Vehiculos20229[[#This Row],[Proyecto]],[3]Proyectos!$C$6:$H$44,6,0)</f>
        <v xml:space="preserve">Mantenimiento Técnico </v>
      </c>
      <c r="O69" s="8" t="s">
        <v>258</v>
      </c>
      <c r="P69" s="13" t="s">
        <v>706</v>
      </c>
      <c r="Q69" s="51" t="s">
        <v>686</v>
      </c>
      <c r="R69" s="14">
        <v>46348</v>
      </c>
      <c r="S69" s="8" t="s">
        <v>255</v>
      </c>
      <c r="T69" s="31"/>
    </row>
    <row r="70" spans="2:20" x14ac:dyDescent="0.25">
      <c r="B70" s="8">
        <v>59</v>
      </c>
      <c r="C70" s="9">
        <v>45826.456484027774</v>
      </c>
      <c r="D70" s="10" t="s">
        <v>479</v>
      </c>
      <c r="E70" s="8" t="s">
        <v>26</v>
      </c>
      <c r="F70" s="8">
        <v>2020</v>
      </c>
      <c r="G70" s="8" t="s">
        <v>357</v>
      </c>
      <c r="H70" s="8" t="s">
        <v>293</v>
      </c>
      <c r="I70" s="8" t="s">
        <v>23</v>
      </c>
      <c r="J70" s="12" t="s">
        <v>281</v>
      </c>
      <c r="K70" s="8" t="s">
        <v>236</v>
      </c>
      <c r="L70" s="8" t="s">
        <v>257</v>
      </c>
      <c r="M70" s="8" t="str">
        <f>VLOOKUP(Vehiculos20229[[#This Row],[Proyecto]],[3]Proyectos!$C$6:$H$44,2,0)</f>
        <v>IC-TG-F13-0016</v>
      </c>
      <c r="N70" s="8" t="str">
        <f>VLOOKUP(Vehiculos20229[[#This Row],[Proyecto]],[3]Proyectos!$C$6:$H$44,6,0)</f>
        <v xml:space="preserve">Mantenimiento Técnico </v>
      </c>
      <c r="O70" s="8" t="s">
        <v>258</v>
      </c>
      <c r="P70" s="13" t="s">
        <v>685</v>
      </c>
      <c r="Q70" s="51" t="s">
        <v>686</v>
      </c>
      <c r="R70" s="14">
        <v>47327</v>
      </c>
      <c r="S70" s="8" t="s">
        <v>255</v>
      </c>
      <c r="T70" s="31"/>
    </row>
    <row r="71" spans="2:20" x14ac:dyDescent="0.25">
      <c r="B71" s="8">
        <v>60</v>
      </c>
      <c r="C71" s="9">
        <v>45826.456484027774</v>
      </c>
      <c r="D71" s="15" t="s">
        <v>480</v>
      </c>
      <c r="E71" s="21" t="s">
        <v>351</v>
      </c>
      <c r="F71" s="8">
        <v>2020</v>
      </c>
      <c r="G71" s="11" t="s">
        <v>352</v>
      </c>
      <c r="H71" s="12" t="s">
        <v>481</v>
      </c>
      <c r="I71" s="8" t="s">
        <v>23</v>
      </c>
      <c r="J71" s="12" t="s">
        <v>281</v>
      </c>
      <c r="K71" s="8" t="s">
        <v>24</v>
      </c>
      <c r="L71" s="8" t="s">
        <v>362</v>
      </c>
      <c r="M71" s="8" t="str">
        <f>VLOOKUP(Vehiculos20229[[#This Row],[Proyecto]],[3]Proyectos!$C$6:$H$44,2,0)</f>
        <v>IC-CL-F03-0007</v>
      </c>
      <c r="N71" s="8" t="str">
        <f>VLOOKUP(Vehiculos20229[[#This Row],[Proyecto]],[3]Proyectos!$C$6:$H$44,6,0)</f>
        <v>O&amp;M</v>
      </c>
      <c r="O71" s="8" t="s">
        <v>25</v>
      </c>
      <c r="P71" s="13" t="s">
        <v>803</v>
      </c>
      <c r="Q71" s="51">
        <v>501199504746</v>
      </c>
      <c r="R71" s="14">
        <v>45929</v>
      </c>
      <c r="S71" s="8" t="s">
        <v>255</v>
      </c>
      <c r="T71" s="31"/>
    </row>
    <row r="72" spans="2:20" x14ac:dyDescent="0.25">
      <c r="B72" s="8">
        <v>61</v>
      </c>
      <c r="C72" s="9">
        <v>45826.456484027774</v>
      </c>
      <c r="D72" s="33" t="s">
        <v>482</v>
      </c>
      <c r="E72" s="8" t="s">
        <v>21</v>
      </c>
      <c r="F72" s="8">
        <v>2020</v>
      </c>
      <c r="G72" s="11" t="s">
        <v>595</v>
      </c>
      <c r="H72" s="12" t="s">
        <v>298</v>
      </c>
      <c r="I72" s="8" t="s">
        <v>23</v>
      </c>
      <c r="J72" s="12" t="s">
        <v>281</v>
      </c>
      <c r="K72" s="8" t="s">
        <v>236</v>
      </c>
      <c r="L72" s="8" t="s">
        <v>257</v>
      </c>
      <c r="M72" s="8" t="str">
        <f>VLOOKUP(Vehiculos20229[[#This Row],[Proyecto]],[3]Proyectos!$C$6:$H$44,2,0)</f>
        <v>IC-TG-F13-0016</v>
      </c>
      <c r="N72" s="8" t="str">
        <f>VLOOKUP(Vehiculos20229[[#This Row],[Proyecto]],[3]Proyectos!$C$6:$H$44,6,0)</f>
        <v xml:space="preserve">Mantenimiento Técnico </v>
      </c>
      <c r="O72" s="8" t="s">
        <v>258</v>
      </c>
      <c r="P72" s="13" t="s">
        <v>263</v>
      </c>
      <c r="Q72" s="51" t="s">
        <v>264</v>
      </c>
      <c r="R72" s="14">
        <v>45580</v>
      </c>
      <c r="S72" s="8" t="s">
        <v>255</v>
      </c>
      <c r="T72" s="31"/>
    </row>
    <row r="73" spans="2:20" x14ac:dyDescent="0.25">
      <c r="B73" s="8">
        <v>62</v>
      </c>
      <c r="C73" s="9">
        <v>45826.456484027774</v>
      </c>
      <c r="D73" s="33" t="s">
        <v>483</v>
      </c>
      <c r="E73" s="21" t="s">
        <v>21</v>
      </c>
      <c r="F73" s="8">
        <v>2020</v>
      </c>
      <c r="G73" s="11" t="s">
        <v>595</v>
      </c>
      <c r="H73" s="8" t="s">
        <v>299</v>
      </c>
      <c r="I73" s="8" t="s">
        <v>23</v>
      </c>
      <c r="J73" s="12" t="s">
        <v>281</v>
      </c>
      <c r="K73" s="8" t="s">
        <v>236</v>
      </c>
      <c r="L73" s="8" t="s">
        <v>257</v>
      </c>
      <c r="M73" s="8" t="str">
        <f>VLOOKUP(Vehiculos20229[[#This Row],[Proyecto]],[3]Proyectos!$C$6:$H$44,2,0)</f>
        <v>IC-TG-F13-0016</v>
      </c>
      <c r="N73" s="8" t="str">
        <f>VLOOKUP(Vehiculos20229[[#This Row],[Proyecto]],[3]Proyectos!$C$6:$H$44,6,0)</f>
        <v xml:space="preserve">Mantenimiento Técnico </v>
      </c>
      <c r="O73" s="8" t="s">
        <v>258</v>
      </c>
      <c r="P73" s="13" t="s">
        <v>696</v>
      </c>
      <c r="Q73" s="35" t="s">
        <v>697</v>
      </c>
      <c r="R73" s="14">
        <v>47121</v>
      </c>
      <c r="S73" s="8" t="s">
        <v>255</v>
      </c>
      <c r="T73" s="31"/>
    </row>
    <row r="74" spans="2:20" x14ac:dyDescent="0.25">
      <c r="B74" s="8">
        <v>63</v>
      </c>
      <c r="C74" s="9">
        <v>45826.456484027774</v>
      </c>
      <c r="D74" s="10" t="s">
        <v>484</v>
      </c>
      <c r="E74" s="8" t="s">
        <v>26</v>
      </c>
      <c r="F74" s="8">
        <v>2020</v>
      </c>
      <c r="G74" s="11" t="s">
        <v>357</v>
      </c>
      <c r="H74" s="32" t="s">
        <v>690</v>
      </c>
      <c r="I74" s="8" t="s">
        <v>23</v>
      </c>
      <c r="J74" s="12" t="s">
        <v>281</v>
      </c>
      <c r="K74" s="8" t="s">
        <v>236</v>
      </c>
      <c r="L74" s="8" t="s">
        <v>237</v>
      </c>
      <c r="M74" s="8" t="str">
        <f>VLOOKUP(Vehiculos20229[[#This Row],[Proyecto]],[3]Proyectos!$C$6:$H$44,2,0)</f>
        <v>ST-TG-V05-0001</v>
      </c>
      <c r="N74" s="8" t="str">
        <f>VLOOKUP(Vehiculos20229[[#This Row],[Proyecto]],[3]Proyectos!$C$6:$H$44,6,0)</f>
        <v>Operaciones Tecnicas</v>
      </c>
      <c r="O74" s="8" t="s">
        <v>637</v>
      </c>
      <c r="P74" s="13" t="s">
        <v>679</v>
      </c>
      <c r="Q74" s="51" t="s">
        <v>640</v>
      </c>
      <c r="R74" s="14">
        <v>45699</v>
      </c>
      <c r="S74" s="8" t="s">
        <v>255</v>
      </c>
      <c r="T74" s="31"/>
    </row>
    <row r="75" spans="2:20" x14ac:dyDescent="0.25">
      <c r="B75" s="8">
        <v>64</v>
      </c>
      <c r="C75" s="9">
        <v>45826.456484027774</v>
      </c>
      <c r="D75" s="33" t="s">
        <v>485</v>
      </c>
      <c r="E75" s="12" t="s">
        <v>26</v>
      </c>
      <c r="F75" s="12">
        <v>2020</v>
      </c>
      <c r="G75" s="11" t="s">
        <v>357</v>
      </c>
      <c r="H75" s="12" t="s">
        <v>294</v>
      </c>
      <c r="I75" s="8" t="s">
        <v>23</v>
      </c>
      <c r="J75" s="12" t="s">
        <v>281</v>
      </c>
      <c r="K75" s="12" t="s">
        <v>588</v>
      </c>
      <c r="L75" s="8" t="s">
        <v>257</v>
      </c>
      <c r="M75" s="8" t="str">
        <f>VLOOKUP(Vehiculos20229[[#This Row],[Proyecto]],[3]Proyectos!$C$6:$H$44,2,0)</f>
        <v>IC-TG-F13-0016</v>
      </c>
      <c r="N75" s="8" t="str">
        <f>VLOOKUP(Vehiculos20229[[#This Row],[Proyecto]],[3]Proyectos!$C$6:$H$44,6,0)</f>
        <v xml:space="preserve">Mantenimiento Técnico </v>
      </c>
      <c r="O75" s="8" t="s">
        <v>258</v>
      </c>
      <c r="P75" s="13" t="s">
        <v>315</v>
      </c>
      <c r="Q75" s="51" t="s">
        <v>316</v>
      </c>
      <c r="R75" s="16">
        <v>45952</v>
      </c>
      <c r="S75" s="8" t="s">
        <v>255</v>
      </c>
      <c r="T75" s="45"/>
    </row>
    <row r="76" spans="2:20" x14ac:dyDescent="0.25">
      <c r="B76" s="8">
        <v>65</v>
      </c>
      <c r="C76" s="9">
        <v>45826.456484027774</v>
      </c>
      <c r="D76" s="10" t="s">
        <v>486</v>
      </c>
      <c r="E76" s="21" t="s">
        <v>761</v>
      </c>
      <c r="F76" s="8">
        <v>2023</v>
      </c>
      <c r="G76" s="11" t="s">
        <v>762</v>
      </c>
      <c r="H76" s="8" t="s">
        <v>766</v>
      </c>
      <c r="I76" s="8" t="s">
        <v>23</v>
      </c>
      <c r="J76" s="12" t="s">
        <v>281</v>
      </c>
      <c r="K76" s="8" t="s">
        <v>272</v>
      </c>
      <c r="L76" s="8" t="s">
        <v>237</v>
      </c>
      <c r="M76" s="8" t="str">
        <f>VLOOKUP(Vehiculos20229[[#This Row],[Proyecto]],[3]Proyectos!$C$6:$H$44,2,0)</f>
        <v>ST-TG-V05-0001</v>
      </c>
      <c r="N76" s="8" t="str">
        <f>VLOOKUP(Vehiculos20229[[#This Row],[Proyecto]],[3]Proyectos!$C$6:$H$44,6,0)</f>
        <v>Operaciones Tecnicas</v>
      </c>
      <c r="O76" s="8" t="s">
        <v>637</v>
      </c>
      <c r="P76" s="13" t="s">
        <v>804</v>
      </c>
      <c r="Q76" s="35" t="s">
        <v>857</v>
      </c>
      <c r="R76" s="14" t="s">
        <v>805</v>
      </c>
      <c r="S76" s="8" t="s">
        <v>255</v>
      </c>
      <c r="T76" s="31"/>
    </row>
    <row r="77" spans="2:20" x14ac:dyDescent="0.25">
      <c r="B77" s="8">
        <v>66</v>
      </c>
      <c r="C77" s="9">
        <v>45826.456484027774</v>
      </c>
      <c r="D77" s="15" t="s">
        <v>487</v>
      </c>
      <c r="E77" s="8" t="s">
        <v>26</v>
      </c>
      <c r="F77" s="8">
        <v>2020</v>
      </c>
      <c r="G77" s="11" t="s">
        <v>357</v>
      </c>
      <c r="H77" s="12" t="s">
        <v>288</v>
      </c>
      <c r="I77" s="8" t="s">
        <v>23</v>
      </c>
      <c r="J77" s="12" t="s">
        <v>281</v>
      </c>
      <c r="K77" s="8" t="s">
        <v>24</v>
      </c>
      <c r="L77" s="8" t="s">
        <v>362</v>
      </c>
      <c r="M77" s="8" t="str">
        <f>VLOOKUP(Vehiculos20229[[#This Row],[Proyecto]],[3]Proyectos!$C$6:$H$44,2,0)</f>
        <v>IC-CL-F03-0007</v>
      </c>
      <c r="N77" s="8" t="str">
        <f>VLOOKUP(Vehiculos20229[[#This Row],[Proyecto]],[3]Proyectos!$C$6:$H$44,6,0)</f>
        <v>O&amp;M</v>
      </c>
      <c r="O77" s="8" t="s">
        <v>25</v>
      </c>
      <c r="P77" s="13" t="s">
        <v>858</v>
      </c>
      <c r="Q77" s="51">
        <v>501197102959</v>
      </c>
      <c r="R77" s="14">
        <v>47134</v>
      </c>
      <c r="S77" s="8" t="s">
        <v>255</v>
      </c>
      <c r="T77" s="31"/>
    </row>
    <row r="78" spans="2:20" x14ac:dyDescent="0.25">
      <c r="B78" s="8">
        <v>67</v>
      </c>
      <c r="C78" s="9">
        <v>45826.456484027774</v>
      </c>
      <c r="D78" s="33" t="s">
        <v>488</v>
      </c>
      <c r="E78" s="12" t="s">
        <v>21</v>
      </c>
      <c r="F78" s="12">
        <v>2020</v>
      </c>
      <c r="G78" s="11" t="s">
        <v>595</v>
      </c>
      <c r="H78" s="12" t="s">
        <v>371</v>
      </c>
      <c r="I78" s="8" t="s">
        <v>23</v>
      </c>
      <c r="J78" s="12" t="s">
        <v>281</v>
      </c>
      <c r="K78" s="8" t="s">
        <v>236</v>
      </c>
      <c r="L78" s="8" t="s">
        <v>257</v>
      </c>
      <c r="M78" s="8" t="str">
        <f>VLOOKUP(Vehiculos20229[[#This Row],[Proyecto]],[3]Proyectos!$C$6:$H$44,2,0)</f>
        <v>IC-TG-F13-0016</v>
      </c>
      <c r="N78" s="8" t="str">
        <f>VLOOKUP(Vehiculos20229[[#This Row],[Proyecto]],[3]Proyectos!$C$6:$H$44,6,0)</f>
        <v xml:space="preserve">Mantenimiento Técnico </v>
      </c>
      <c r="O78" s="8" t="s">
        <v>258</v>
      </c>
      <c r="P78" s="13" t="s">
        <v>261</v>
      </c>
      <c r="Q78" s="51" t="s">
        <v>262</v>
      </c>
      <c r="R78" s="16">
        <v>45869</v>
      </c>
      <c r="S78" s="8" t="s">
        <v>255</v>
      </c>
      <c r="T78" s="45"/>
    </row>
    <row r="79" spans="2:20" x14ac:dyDescent="0.25">
      <c r="B79" s="8">
        <v>68</v>
      </c>
      <c r="C79" s="9">
        <v>45826.456484027774</v>
      </c>
      <c r="D79" s="15" t="s">
        <v>489</v>
      </c>
      <c r="E79" s="8" t="s">
        <v>26</v>
      </c>
      <c r="F79" s="8">
        <v>2020</v>
      </c>
      <c r="G79" s="11" t="s">
        <v>357</v>
      </c>
      <c r="H79" s="38" t="s">
        <v>611</v>
      </c>
      <c r="I79" s="8" t="s">
        <v>23</v>
      </c>
      <c r="J79" s="12" t="s">
        <v>281</v>
      </c>
      <c r="K79" s="8" t="s">
        <v>236</v>
      </c>
      <c r="L79" s="8" t="s">
        <v>257</v>
      </c>
      <c r="M79" s="8" t="str">
        <f>VLOOKUP(Vehiculos20229[[#This Row],[Proyecto]],[3]Proyectos!$C$6:$H$44,2,0)</f>
        <v>IC-TG-F13-0016</v>
      </c>
      <c r="N79" s="8" t="str">
        <f>VLOOKUP(Vehiculos20229[[#This Row],[Proyecto]],[3]Proyectos!$C$6:$H$44,6,0)</f>
        <v xml:space="preserve">Mantenimiento Técnico </v>
      </c>
      <c r="O79" s="8" t="s">
        <v>258</v>
      </c>
      <c r="P79" s="13" t="s">
        <v>550</v>
      </c>
      <c r="Q79" s="35" t="s">
        <v>551</v>
      </c>
      <c r="R79" s="14">
        <v>47143</v>
      </c>
      <c r="S79" s="8" t="s">
        <v>255</v>
      </c>
      <c r="T79" s="31"/>
    </row>
    <row r="80" spans="2:20" x14ac:dyDescent="0.25">
      <c r="B80" s="8">
        <v>69</v>
      </c>
      <c r="C80" s="9">
        <v>45826.456484027774</v>
      </c>
      <c r="D80" s="10" t="s">
        <v>490</v>
      </c>
      <c r="E80" s="21" t="s">
        <v>26</v>
      </c>
      <c r="F80" s="8">
        <v>2019</v>
      </c>
      <c r="G80" s="11" t="s">
        <v>357</v>
      </c>
      <c r="H80" s="12" t="s">
        <v>295</v>
      </c>
      <c r="I80" s="8" t="s">
        <v>23</v>
      </c>
      <c r="J80" s="12" t="s">
        <v>281</v>
      </c>
      <c r="K80" s="8" t="s">
        <v>786</v>
      </c>
      <c r="L80" s="8" t="s">
        <v>257</v>
      </c>
      <c r="M80" s="8" t="str">
        <f>VLOOKUP(Vehiculos20229[[#This Row],[Proyecto]],[3]Proyectos!$C$6:$H$44,2,0)</f>
        <v>IC-TG-F13-0016</v>
      </c>
      <c r="N80" s="8" t="str">
        <f>VLOOKUP(Vehiculos20229[[#This Row],[Proyecto]],[3]Proyectos!$C$6:$H$44,6,0)</f>
        <v xml:space="preserve">Mantenimiento Técnico </v>
      </c>
      <c r="O80" s="8" t="s">
        <v>258</v>
      </c>
      <c r="P80" s="13" t="s">
        <v>265</v>
      </c>
      <c r="Q80" s="35" t="s">
        <v>266</v>
      </c>
      <c r="R80" s="14">
        <v>46069</v>
      </c>
      <c r="S80" s="8" t="s">
        <v>255</v>
      </c>
      <c r="T80" s="31"/>
    </row>
    <row r="81" spans="2:20" x14ac:dyDescent="0.25">
      <c r="B81" s="8">
        <v>70</v>
      </c>
      <c r="C81" s="9">
        <v>45826.456484027774</v>
      </c>
      <c r="D81" s="15" t="s">
        <v>491</v>
      </c>
      <c r="E81" s="8" t="s">
        <v>26</v>
      </c>
      <c r="F81" s="8">
        <v>2019</v>
      </c>
      <c r="G81" s="8" t="s">
        <v>357</v>
      </c>
      <c r="H81" s="12" t="s">
        <v>509</v>
      </c>
      <c r="I81" s="8" t="s">
        <v>23</v>
      </c>
      <c r="J81" s="12" t="s">
        <v>281</v>
      </c>
      <c r="K81" s="8" t="s">
        <v>789</v>
      </c>
      <c r="L81" s="8" t="s">
        <v>29</v>
      </c>
      <c r="M81" s="8" t="str">
        <f>VLOOKUP(Vehiculos20229[[#This Row],[Proyecto]],[3]Proyectos!$C$6:$H$44,2,0)</f>
        <v>IC-TG-F04-0015</v>
      </c>
      <c r="N81" s="8" t="str">
        <f>VLOOKUP(Vehiculos20229[[#This Row],[Proyecto]],[3]Proyectos!$C$6:$H$44,6,0)</f>
        <v>Ingenieria</v>
      </c>
      <c r="O81" s="8" t="s">
        <v>30</v>
      </c>
      <c r="P81" s="13" t="s">
        <v>517</v>
      </c>
      <c r="Q81" s="51" t="s">
        <v>790</v>
      </c>
      <c r="R81" s="14"/>
      <c r="S81" s="8"/>
      <c r="T81" s="31"/>
    </row>
    <row r="82" spans="2:20" x14ac:dyDescent="0.25">
      <c r="B82" s="8">
        <v>71</v>
      </c>
      <c r="C82" s="9">
        <v>45826.456484027774</v>
      </c>
      <c r="D82" s="33" t="s">
        <v>492</v>
      </c>
      <c r="E82" s="12" t="s">
        <v>26</v>
      </c>
      <c r="F82" s="12">
        <v>2019</v>
      </c>
      <c r="G82" s="11" t="s">
        <v>357</v>
      </c>
      <c r="H82" s="12" t="s">
        <v>321</v>
      </c>
      <c r="I82" s="8" t="s">
        <v>23</v>
      </c>
      <c r="J82" s="12" t="s">
        <v>281</v>
      </c>
      <c r="K82" s="12" t="s">
        <v>28</v>
      </c>
      <c r="L82" s="8" t="s">
        <v>237</v>
      </c>
      <c r="M82" s="8" t="str">
        <f>VLOOKUP(Vehiculos20229[[#This Row],[Proyecto]],[3]Proyectos!$C$6:$H$44,2,0)</f>
        <v>ST-TG-V05-0001</v>
      </c>
      <c r="N82" s="8" t="str">
        <f>VLOOKUP(Vehiculos20229[[#This Row],[Proyecto]],[3]Proyectos!$C$6:$H$44,6,0)</f>
        <v>Operaciones Tecnicas</v>
      </c>
      <c r="O82" s="8" t="s">
        <v>637</v>
      </c>
      <c r="P82" s="13" t="s">
        <v>866</v>
      </c>
      <c r="Q82" s="51" t="s">
        <v>827</v>
      </c>
      <c r="R82" s="16" t="s">
        <v>828</v>
      </c>
      <c r="S82" s="8" t="s">
        <v>255</v>
      </c>
      <c r="T82" s="31"/>
    </row>
    <row r="83" spans="2:20" x14ac:dyDescent="0.25">
      <c r="B83" s="8">
        <v>72</v>
      </c>
      <c r="C83" s="9">
        <v>45826.456484027774</v>
      </c>
      <c r="D83" s="15" t="s">
        <v>493</v>
      </c>
      <c r="E83" s="8" t="s">
        <v>21</v>
      </c>
      <c r="F83" s="8">
        <v>2022</v>
      </c>
      <c r="G83" s="11" t="s">
        <v>595</v>
      </c>
      <c r="H83" s="12" t="s">
        <v>284</v>
      </c>
      <c r="I83" s="8" t="s">
        <v>23</v>
      </c>
      <c r="J83" s="12" t="s">
        <v>281</v>
      </c>
      <c r="K83" s="8" t="s">
        <v>28</v>
      </c>
      <c r="L83" s="8" t="s">
        <v>39</v>
      </c>
      <c r="M83" s="8" t="str">
        <f>VLOOKUP(Vehiculos20229[[#This Row],[Proyecto]],[3]Proyectos!$C$6:$H$44,2,0)</f>
        <v>IC-TG-F04-0017</v>
      </c>
      <c r="N83" s="8" t="str">
        <f>VLOOKUP(Vehiculos20229[[#This Row],[Proyecto]],[3]Proyectos!$C$6:$H$44,6,0)</f>
        <v>Ingenieria</v>
      </c>
      <c r="O83" s="8" t="s">
        <v>868</v>
      </c>
      <c r="P83" s="13" t="s">
        <v>680</v>
      </c>
      <c r="Q83" s="51" t="s">
        <v>53</v>
      </c>
      <c r="R83" s="14">
        <v>46434</v>
      </c>
      <c r="S83" s="8" t="s">
        <v>255</v>
      </c>
      <c r="T83" s="31"/>
    </row>
    <row r="84" spans="2:20" x14ac:dyDescent="0.25">
      <c r="B84" s="8">
        <v>73</v>
      </c>
      <c r="C84" s="9">
        <v>45826.456484027774</v>
      </c>
      <c r="D84" s="15" t="s">
        <v>494</v>
      </c>
      <c r="E84" s="21" t="s">
        <v>21</v>
      </c>
      <c r="F84" s="8">
        <v>2022</v>
      </c>
      <c r="G84" s="11" t="s">
        <v>595</v>
      </c>
      <c r="H84" s="12" t="s">
        <v>544</v>
      </c>
      <c r="I84" s="8" t="s">
        <v>23</v>
      </c>
      <c r="J84" s="12" t="s">
        <v>281</v>
      </c>
      <c r="K84" s="8" t="s">
        <v>571</v>
      </c>
      <c r="L84" s="8" t="s">
        <v>237</v>
      </c>
      <c r="M84" s="8" t="str">
        <f>VLOOKUP(Vehiculos20229[[#This Row],[Proyecto]],[3]Proyectos!$C$6:$H$44,2,0)</f>
        <v>ST-TG-V05-0001</v>
      </c>
      <c r="N84" s="8" t="str">
        <f>VLOOKUP(Vehiculos20229[[#This Row],[Proyecto]],[3]Proyectos!$C$6:$H$44,6,0)</f>
        <v>Operaciones Tecnicas</v>
      </c>
      <c r="O84" s="8" t="s">
        <v>637</v>
      </c>
      <c r="P84" s="13" t="s">
        <v>540</v>
      </c>
      <c r="Q84" s="51" t="s">
        <v>541</v>
      </c>
      <c r="R84" s="14">
        <v>46855</v>
      </c>
      <c r="S84" s="8" t="s">
        <v>255</v>
      </c>
      <c r="T84" s="31"/>
    </row>
    <row r="85" spans="2:20" x14ac:dyDescent="0.25">
      <c r="B85" s="8">
        <v>74</v>
      </c>
      <c r="C85" s="9">
        <v>45826.456484027774</v>
      </c>
      <c r="D85" s="33" t="s">
        <v>495</v>
      </c>
      <c r="E85" s="12" t="s">
        <v>21</v>
      </c>
      <c r="F85" s="12">
        <v>2022</v>
      </c>
      <c r="G85" s="11" t="s">
        <v>595</v>
      </c>
      <c r="H85" s="12" t="s">
        <v>285</v>
      </c>
      <c r="I85" s="8" t="s">
        <v>23</v>
      </c>
      <c r="J85" s="12" t="s">
        <v>281</v>
      </c>
      <c r="K85" s="12" t="s">
        <v>28</v>
      </c>
      <c r="L85" s="8" t="s">
        <v>385</v>
      </c>
      <c r="M85" s="8" t="str">
        <f>VLOOKUP(Vehiculos20229[[#This Row],[Proyecto]],[3]Proyectos!$C$6:$H$44,2,0)</f>
        <v>ST-TG-V05-0009</v>
      </c>
      <c r="N85" s="8" t="str">
        <f>VLOOKUP(Vehiculos20229[[#This Row],[Proyecto]],[3]Proyectos!$C$6:$H$44,6,0)</f>
        <v>Operaciones Tecnicas</v>
      </c>
      <c r="O85" s="8" t="s">
        <v>527</v>
      </c>
      <c r="P85" s="13" t="s">
        <v>372</v>
      </c>
      <c r="Q85" s="51" t="s">
        <v>251</v>
      </c>
      <c r="R85" s="16">
        <v>46204</v>
      </c>
      <c r="S85" s="8" t="s">
        <v>255</v>
      </c>
      <c r="T85" s="31"/>
    </row>
    <row r="86" spans="2:20" x14ac:dyDescent="0.25">
      <c r="B86" s="8">
        <v>75</v>
      </c>
      <c r="C86" s="9">
        <v>45826.456484027774</v>
      </c>
      <c r="D86" s="15" t="s">
        <v>496</v>
      </c>
      <c r="E86" s="8" t="s">
        <v>21</v>
      </c>
      <c r="F86" s="8">
        <v>2023</v>
      </c>
      <c r="G86" s="11" t="s">
        <v>595</v>
      </c>
      <c r="H86" s="12" t="s">
        <v>286</v>
      </c>
      <c r="I86" s="8" t="s">
        <v>23</v>
      </c>
      <c r="J86" s="12" t="s">
        <v>281</v>
      </c>
      <c r="K86" s="12" t="s">
        <v>28</v>
      </c>
      <c r="L86" s="8" t="s">
        <v>237</v>
      </c>
      <c r="M86" s="8" t="str">
        <f>VLOOKUP(Vehiculos20229[[#This Row],[Proyecto]],[3]Proyectos!$C$6:$H$44,2,0)</f>
        <v>ST-TG-V05-0001</v>
      </c>
      <c r="N86" s="8" t="str">
        <f>VLOOKUP(Vehiculos20229[[#This Row],[Proyecto]],[3]Proyectos!$C$6:$H$44,6,0)</f>
        <v>Operaciones Tecnicas</v>
      </c>
      <c r="O86" s="8" t="s">
        <v>637</v>
      </c>
      <c r="P86" s="13" t="s">
        <v>416</v>
      </c>
      <c r="Q86" s="52" t="s">
        <v>417</v>
      </c>
      <c r="R86" s="16">
        <v>46813</v>
      </c>
      <c r="S86" s="8" t="s">
        <v>255</v>
      </c>
      <c r="T86" s="31"/>
    </row>
    <row r="87" spans="2:20" x14ac:dyDescent="0.25">
      <c r="B87" s="8">
        <v>76</v>
      </c>
      <c r="C87" s="9">
        <v>45826.456484027774</v>
      </c>
      <c r="D87" s="10" t="s">
        <v>497</v>
      </c>
      <c r="E87" s="21" t="s">
        <v>649</v>
      </c>
      <c r="F87" s="8">
        <v>2024</v>
      </c>
      <c r="G87" s="11" t="s">
        <v>650</v>
      </c>
      <c r="H87" s="8" t="s">
        <v>612</v>
      </c>
      <c r="I87" s="8" t="s">
        <v>23</v>
      </c>
      <c r="J87" s="12" t="s">
        <v>281</v>
      </c>
      <c r="K87" s="8" t="s">
        <v>24</v>
      </c>
      <c r="L87" s="8" t="s">
        <v>27</v>
      </c>
      <c r="M87" s="8" t="str">
        <f>VLOOKUP(Vehiculos20229[[#This Row],[Proyecto]],[3]Proyectos!$C$6:$H$44,2,0)</f>
        <v>IC-CL-F03-0007</v>
      </c>
      <c r="N87" s="8" t="str">
        <f>VLOOKUP(Vehiculos20229[[#This Row],[Proyecto]],[3]Proyectos!$C$6:$H$44,6,0)</f>
        <v>O&amp;M</v>
      </c>
      <c r="O87" s="8" t="s">
        <v>25</v>
      </c>
      <c r="P87" s="13" t="s">
        <v>860</v>
      </c>
      <c r="Q87" s="51">
        <v>501197504894</v>
      </c>
      <c r="R87" s="14">
        <v>46365</v>
      </c>
      <c r="S87" s="8" t="s">
        <v>255</v>
      </c>
      <c r="T87" s="31"/>
    </row>
    <row r="88" spans="2:20" x14ac:dyDescent="0.25">
      <c r="B88" s="8">
        <v>77</v>
      </c>
      <c r="C88" s="9">
        <v>45826.456484027774</v>
      </c>
      <c r="D88" s="15" t="s">
        <v>498</v>
      </c>
      <c r="E88" s="8" t="s">
        <v>649</v>
      </c>
      <c r="F88" s="8">
        <v>2024</v>
      </c>
      <c r="G88" s="11" t="s">
        <v>650</v>
      </c>
      <c r="H88" s="12" t="s">
        <v>368</v>
      </c>
      <c r="I88" s="8" t="s">
        <v>23</v>
      </c>
      <c r="J88" s="12" t="s">
        <v>281</v>
      </c>
      <c r="K88" s="8" t="s">
        <v>236</v>
      </c>
      <c r="L88" s="8" t="s">
        <v>41</v>
      </c>
      <c r="M88" s="8" t="str">
        <f>VLOOKUP(Vehiculos20229[[#This Row],[Proyecto]],[3]Proyectos!$C$6:$H$44,2,0)</f>
        <v>ST-TG-V05-0005</v>
      </c>
      <c r="N88" s="8" t="str">
        <f>VLOOKUP(Vehiculos20229[[#This Row],[Proyecto]],[3]Proyectos!$C$6:$H$44,6,0)</f>
        <v>Operaciones Tecnicas</v>
      </c>
      <c r="O88" s="8" t="s">
        <v>249</v>
      </c>
      <c r="P88" s="13" t="s">
        <v>249</v>
      </c>
      <c r="Q88" s="51" t="s">
        <v>313</v>
      </c>
      <c r="R88" s="14">
        <v>46765</v>
      </c>
      <c r="S88" s="8" t="s">
        <v>255</v>
      </c>
      <c r="T88" s="31"/>
    </row>
    <row r="89" spans="2:20" x14ac:dyDescent="0.25">
      <c r="B89" s="8">
        <v>78</v>
      </c>
      <c r="C89" s="9">
        <v>45826.456484027774</v>
      </c>
      <c r="D89" s="15" t="s">
        <v>499</v>
      </c>
      <c r="E89" s="8" t="s">
        <v>649</v>
      </c>
      <c r="F89" s="8">
        <v>2024</v>
      </c>
      <c r="G89" s="11" t="s">
        <v>650</v>
      </c>
      <c r="H89" s="8" t="s">
        <v>397</v>
      </c>
      <c r="I89" s="8" t="s">
        <v>23</v>
      </c>
      <c r="J89" s="12" t="s">
        <v>281</v>
      </c>
      <c r="K89" s="8" t="s">
        <v>235</v>
      </c>
      <c r="L89" s="8" t="s">
        <v>38</v>
      </c>
      <c r="M89" s="8" t="str">
        <f>VLOOKUP(Vehiculos20229[[#This Row],[Proyecto]],[3]Proyectos!$C$6:$H$44,2,0)</f>
        <v>IC-TG-F10-0018</v>
      </c>
      <c r="N89" s="8" t="str">
        <f>VLOOKUP(Vehiculos20229[[#This Row],[Proyecto]],[3]Proyectos!$C$6:$H$44,6,0)</f>
        <v>Proyectos</v>
      </c>
      <c r="O89" s="8" t="s">
        <v>233</v>
      </c>
      <c r="P89" s="13" t="s">
        <v>573</v>
      </c>
      <c r="Q89" s="51" t="s">
        <v>218</v>
      </c>
      <c r="R89" s="14">
        <v>44998</v>
      </c>
      <c r="S89" s="8" t="s">
        <v>255</v>
      </c>
      <c r="T89" s="31"/>
    </row>
    <row r="90" spans="2:20" x14ac:dyDescent="0.25">
      <c r="B90" s="8">
        <v>79</v>
      </c>
      <c r="C90" s="9">
        <v>45826.456484027774</v>
      </c>
      <c r="D90" s="33" t="s">
        <v>500</v>
      </c>
      <c r="E90" s="39" t="s">
        <v>649</v>
      </c>
      <c r="F90" s="12">
        <v>2024</v>
      </c>
      <c r="G90" s="11" t="s">
        <v>650</v>
      </c>
      <c r="H90" s="12" t="s">
        <v>411</v>
      </c>
      <c r="I90" s="8" t="s">
        <v>23</v>
      </c>
      <c r="J90" s="12" t="s">
        <v>281</v>
      </c>
      <c r="K90" s="8" t="s">
        <v>236</v>
      </c>
      <c r="L90" s="8" t="s">
        <v>257</v>
      </c>
      <c r="M90" s="8" t="str">
        <f>VLOOKUP(Vehiculos20229[[#This Row],[Proyecto]],[3]Proyectos!$C$6:$H$44,2,0)</f>
        <v>IC-TG-F13-0016</v>
      </c>
      <c r="N90" s="8" t="str">
        <f>VLOOKUP(Vehiculos20229[[#This Row],[Proyecto]],[3]Proyectos!$C$6:$H$44,6,0)</f>
        <v xml:space="preserve">Mantenimiento Técnico </v>
      </c>
      <c r="O90" s="8" t="s">
        <v>258</v>
      </c>
      <c r="P90" s="13" t="s">
        <v>873</v>
      </c>
      <c r="Q90" s="51" t="s">
        <v>874</v>
      </c>
      <c r="R90" s="16">
        <v>46041</v>
      </c>
      <c r="S90" s="8" t="s">
        <v>255</v>
      </c>
      <c r="T90" s="45"/>
    </row>
    <row r="91" spans="2:20" x14ac:dyDescent="0.25">
      <c r="B91" s="8">
        <v>80</v>
      </c>
      <c r="C91" s="9">
        <v>45826.456484027774</v>
      </c>
      <c r="D91" s="10" t="s">
        <v>501</v>
      </c>
      <c r="E91" s="8" t="s">
        <v>649</v>
      </c>
      <c r="F91" s="8">
        <v>2024</v>
      </c>
      <c r="G91" s="11" t="s">
        <v>650</v>
      </c>
      <c r="H91" s="12" t="s">
        <v>613</v>
      </c>
      <c r="I91" s="8" t="s">
        <v>23</v>
      </c>
      <c r="J91" s="12" t="s">
        <v>281</v>
      </c>
      <c r="K91" s="8" t="s">
        <v>28</v>
      </c>
      <c r="L91" s="8" t="s">
        <v>394</v>
      </c>
      <c r="M91" s="8" t="str">
        <f>VLOOKUP(Vehiculos20229[[#This Row],[Proyecto]],[3]Proyectos!$C$6:$H$44,2,0)</f>
        <v>COI-COI-F02-0003</v>
      </c>
      <c r="N91" s="8" t="str">
        <f>VLOOKUP(Vehiculos20229[[#This Row],[Proyecto]],[3]Proyectos!$C$6:$H$44,6,0)</f>
        <v>-</v>
      </c>
      <c r="O91" s="8" t="s">
        <v>414</v>
      </c>
      <c r="P91" s="13" t="s">
        <v>415</v>
      </c>
      <c r="Q91" s="51"/>
      <c r="R91" s="14"/>
      <c r="S91" s="8" t="s">
        <v>255</v>
      </c>
      <c r="T91" s="31"/>
    </row>
    <row r="92" spans="2:20" ht="14.25" customHeight="1" x14ac:dyDescent="0.25">
      <c r="B92" s="8">
        <v>81</v>
      </c>
      <c r="C92" s="9">
        <v>45826.456484027774</v>
      </c>
      <c r="D92" s="33" t="s">
        <v>502</v>
      </c>
      <c r="E92" s="12" t="s">
        <v>649</v>
      </c>
      <c r="F92" s="12">
        <v>2024</v>
      </c>
      <c r="G92" s="11" t="s">
        <v>650</v>
      </c>
      <c r="H92" s="12" t="s">
        <v>614</v>
      </c>
      <c r="I92" s="8" t="s">
        <v>23</v>
      </c>
      <c r="J92" s="12" t="s">
        <v>281</v>
      </c>
      <c r="K92" s="8" t="s">
        <v>235</v>
      </c>
      <c r="L92" s="8" t="s">
        <v>38</v>
      </c>
      <c r="M92" s="8" t="str">
        <f>VLOOKUP(Vehiculos20229[[#This Row],[Proyecto]],[3]Proyectos!$C$6:$H$44,2,0)</f>
        <v>IC-TG-F10-0018</v>
      </c>
      <c r="N92" s="8" t="str">
        <f>VLOOKUP(Vehiculos20229[[#This Row],[Proyecto]],[3]Proyectos!$C$6:$H$44,6,0)</f>
        <v>Proyectos</v>
      </c>
      <c r="O92" s="8" t="s">
        <v>233</v>
      </c>
      <c r="P92" s="13" t="s">
        <v>875</v>
      </c>
      <c r="Q92" s="51" t="s">
        <v>876</v>
      </c>
      <c r="R92" s="16">
        <v>47068</v>
      </c>
      <c r="S92" s="8" t="s">
        <v>255</v>
      </c>
      <c r="T92" s="45"/>
    </row>
    <row r="93" spans="2:20" x14ac:dyDescent="0.25">
      <c r="B93" s="8">
        <v>82</v>
      </c>
      <c r="C93" s="9">
        <v>45826.456484027774</v>
      </c>
      <c r="D93" s="18" t="s">
        <v>503</v>
      </c>
      <c r="E93" s="21" t="s">
        <v>649</v>
      </c>
      <c r="F93" s="8">
        <v>2024</v>
      </c>
      <c r="G93" s="11" t="s">
        <v>650</v>
      </c>
      <c r="H93" s="12" t="s">
        <v>615</v>
      </c>
      <c r="I93" s="8" t="s">
        <v>23</v>
      </c>
      <c r="J93" s="12" t="s">
        <v>281</v>
      </c>
      <c r="K93" s="8" t="s">
        <v>235</v>
      </c>
      <c r="L93" s="8" t="s">
        <v>407</v>
      </c>
      <c r="M93" s="8" t="str">
        <f>VLOOKUP(Vehiculos20229[[#This Row],[Proyecto]],[3]Proyectos!$C$6:$H$44,2,0)</f>
        <v>ST-TG-F10-0003</v>
      </c>
      <c r="N93" s="8" t="str">
        <f>VLOOKUP(Vehiculos20229[[#This Row],[Proyecto]],[3]Proyectos!$C$6:$H$44,6,0)</f>
        <v>Proyectos</v>
      </c>
      <c r="O93" s="8" t="s">
        <v>233</v>
      </c>
      <c r="P93" s="13" t="s">
        <v>572</v>
      </c>
      <c r="Q93" s="52" t="s">
        <v>375</v>
      </c>
      <c r="R93" s="16">
        <v>47068</v>
      </c>
      <c r="S93" s="8" t="s">
        <v>255</v>
      </c>
      <c r="T93" s="31"/>
    </row>
    <row r="94" spans="2:20" x14ac:dyDescent="0.25">
      <c r="B94" s="8">
        <v>83</v>
      </c>
      <c r="C94" s="9">
        <v>45826.456484027774</v>
      </c>
      <c r="D94" s="15" t="s">
        <v>504</v>
      </c>
      <c r="E94" s="8" t="s">
        <v>649</v>
      </c>
      <c r="F94" s="8">
        <v>2024</v>
      </c>
      <c r="G94" s="11" t="s">
        <v>650</v>
      </c>
      <c r="H94" s="8" t="s">
        <v>616</v>
      </c>
      <c r="I94" s="8" t="s">
        <v>23</v>
      </c>
      <c r="J94" s="12" t="s">
        <v>281</v>
      </c>
      <c r="K94" s="8" t="s">
        <v>235</v>
      </c>
      <c r="L94" s="8" t="s">
        <v>38</v>
      </c>
      <c r="M94" s="8" t="str">
        <f>VLOOKUP(Vehiculos20229[[#This Row],[Proyecto]],[3]Proyectos!$C$6:$H$44,2,0)</f>
        <v>IC-TG-F10-0018</v>
      </c>
      <c r="N94" s="8" t="str">
        <f>VLOOKUP(Vehiculos20229[[#This Row],[Proyecto]],[3]Proyectos!$C$6:$H$44,6,0)</f>
        <v>Proyectos</v>
      </c>
      <c r="O94" s="8" t="s">
        <v>233</v>
      </c>
      <c r="P94" s="13" t="s">
        <v>707</v>
      </c>
      <c r="Q94" s="51" t="s">
        <v>708</v>
      </c>
      <c r="R94" s="14">
        <v>45933</v>
      </c>
      <c r="S94" s="8" t="s">
        <v>255</v>
      </c>
      <c r="T94" s="31"/>
    </row>
    <row r="95" spans="2:20" x14ac:dyDescent="0.25">
      <c r="B95" s="8">
        <v>84</v>
      </c>
      <c r="C95" s="9">
        <v>45826.456484027774</v>
      </c>
      <c r="D95" s="15" t="s">
        <v>505</v>
      </c>
      <c r="E95" s="21" t="s">
        <v>649</v>
      </c>
      <c r="F95" s="8">
        <v>2024</v>
      </c>
      <c r="G95" s="11" t="s">
        <v>650</v>
      </c>
      <c r="H95" s="12" t="s">
        <v>617</v>
      </c>
      <c r="I95" s="8" t="s">
        <v>23</v>
      </c>
      <c r="J95" s="12" t="s">
        <v>281</v>
      </c>
      <c r="K95" s="8" t="s">
        <v>235</v>
      </c>
      <c r="L95" s="8" t="s">
        <v>407</v>
      </c>
      <c r="M95" s="8" t="str">
        <f>VLOOKUP(Vehiculos20229[[#This Row],[Proyecto]],[3]Proyectos!$C$6:$H$44,2,0)</f>
        <v>ST-TG-F10-0003</v>
      </c>
      <c r="N95" s="8" t="str">
        <f>VLOOKUP(Vehiculos20229[[#This Row],[Proyecto]],[3]Proyectos!$C$6:$H$44,6,0)</f>
        <v>Proyectos</v>
      </c>
      <c r="O95" s="8" t="s">
        <v>233</v>
      </c>
      <c r="P95" s="13" t="s">
        <v>574</v>
      </c>
      <c r="Q95" s="51" t="s">
        <v>220</v>
      </c>
      <c r="R95" s="14">
        <v>45256</v>
      </c>
      <c r="S95" s="8" t="s">
        <v>254</v>
      </c>
      <c r="T95" s="31" t="s">
        <v>734</v>
      </c>
    </row>
    <row r="96" spans="2:20" x14ac:dyDescent="0.25">
      <c r="B96" s="8">
        <v>85</v>
      </c>
      <c r="C96" s="9">
        <v>45826.456484027774</v>
      </c>
      <c r="D96" s="10" t="s">
        <v>318</v>
      </c>
      <c r="E96" s="8" t="s">
        <v>26</v>
      </c>
      <c r="F96" s="8"/>
      <c r="G96" s="11" t="s">
        <v>357</v>
      </c>
      <c r="H96" s="32" t="s">
        <v>618</v>
      </c>
      <c r="I96" s="8" t="s">
        <v>23</v>
      </c>
      <c r="J96" s="12" t="s">
        <v>319</v>
      </c>
      <c r="K96" s="8" t="s">
        <v>28</v>
      </c>
      <c r="L96" s="8" t="s">
        <v>37</v>
      </c>
      <c r="M96" s="8" t="str">
        <f>VLOOKUP(Vehiculos20229[[#This Row],[Proyecto]],[3]Proyectos!$C$6:$H$44,2,0)</f>
        <v>IC-TG-F04-0015</v>
      </c>
      <c r="N96" s="8" t="str">
        <f>VLOOKUP(Vehiculos20229[[#This Row],[Proyecto]],[3]Proyectos!$C$6:$H$44,6,0)</f>
        <v>Ingenieria</v>
      </c>
      <c r="O96" s="8" t="s">
        <v>270</v>
      </c>
      <c r="P96" s="13" t="s">
        <v>418</v>
      </c>
      <c r="Q96" s="51" t="s">
        <v>49</v>
      </c>
      <c r="R96" s="14">
        <v>45047</v>
      </c>
      <c r="S96" s="8" t="s">
        <v>255</v>
      </c>
      <c r="T96" s="31"/>
    </row>
    <row r="97" spans="2:20" x14ac:dyDescent="0.25">
      <c r="B97" s="8">
        <v>86</v>
      </c>
      <c r="C97" s="9">
        <v>45826.456484027774</v>
      </c>
      <c r="D97" s="15" t="s">
        <v>324</v>
      </c>
      <c r="E97" s="8" t="s">
        <v>26</v>
      </c>
      <c r="F97" s="8">
        <v>2022</v>
      </c>
      <c r="G97" s="11" t="s">
        <v>357</v>
      </c>
      <c r="H97" s="12" t="s">
        <v>700</v>
      </c>
      <c r="I97" s="8" t="s">
        <v>23</v>
      </c>
      <c r="J97" s="12" t="s">
        <v>319</v>
      </c>
      <c r="K97" s="8" t="s">
        <v>232</v>
      </c>
      <c r="L97" s="8" t="s">
        <v>358</v>
      </c>
      <c r="M97" s="8" t="str">
        <f>VLOOKUP(Vehiculos20229[[#This Row],[Proyecto]],[3]Proyectos!$C$6:$H$44,2,0)</f>
        <v>IC-CB-F04-0010</v>
      </c>
      <c r="N97" s="8" t="str">
        <f>VLOOKUP(Vehiculos20229[[#This Row],[Proyecto]],[3]Proyectos!$C$6:$H$44,6,0)</f>
        <v>Ingenieria</v>
      </c>
      <c r="O97" s="8" t="s">
        <v>30</v>
      </c>
      <c r="P97" s="13" t="s">
        <v>806</v>
      </c>
      <c r="Q97" s="51" t="s">
        <v>343</v>
      </c>
      <c r="R97" s="14">
        <v>45960</v>
      </c>
      <c r="S97" s="8" t="s">
        <v>255</v>
      </c>
      <c r="T97" s="31"/>
    </row>
    <row r="98" spans="2:20" x14ac:dyDescent="0.25">
      <c r="B98" s="8">
        <v>87</v>
      </c>
      <c r="C98" s="9">
        <v>45826.456484027774</v>
      </c>
      <c r="D98" s="10" t="s">
        <v>325</v>
      </c>
      <c r="E98" s="8" t="s">
        <v>21</v>
      </c>
      <c r="F98" s="12"/>
      <c r="G98" s="11" t="s">
        <v>595</v>
      </c>
      <c r="H98" s="12" t="s">
        <v>619</v>
      </c>
      <c r="I98" s="8" t="s">
        <v>23</v>
      </c>
      <c r="J98" s="12" t="s">
        <v>319</v>
      </c>
      <c r="K98" s="8" t="s">
        <v>632</v>
      </c>
      <c r="L98" s="8" t="s">
        <v>29</v>
      </c>
      <c r="M98" s="8" t="str">
        <f>VLOOKUP(Vehiculos20229[[#This Row],[Proyecto]],[3]Proyectos!$C$6:$H$44,2,0)</f>
        <v>IC-TG-F04-0015</v>
      </c>
      <c r="N98" s="8" t="str">
        <f>VLOOKUP(Vehiculos20229[[#This Row],[Proyecto]],[3]Proyectos!$C$6:$H$44,6,0)</f>
        <v>Ingenieria</v>
      </c>
      <c r="O98" s="8" t="s">
        <v>30</v>
      </c>
      <c r="P98" s="13" t="s">
        <v>792</v>
      </c>
      <c r="Q98" s="51" t="s">
        <v>320</v>
      </c>
      <c r="R98" s="16"/>
      <c r="S98" s="8"/>
      <c r="T98" s="31"/>
    </row>
    <row r="99" spans="2:20" x14ac:dyDescent="0.25">
      <c r="B99" s="8">
        <v>88</v>
      </c>
      <c r="C99" s="9">
        <v>45826.456484027774</v>
      </c>
      <c r="D99" s="15" t="s">
        <v>326</v>
      </c>
      <c r="E99" s="8" t="s">
        <v>26</v>
      </c>
      <c r="F99" s="8">
        <v>2022</v>
      </c>
      <c r="G99" s="11" t="s">
        <v>357</v>
      </c>
      <c r="H99" s="12" t="s">
        <v>654</v>
      </c>
      <c r="I99" s="8" t="s">
        <v>23</v>
      </c>
      <c r="J99" s="12" t="s">
        <v>319</v>
      </c>
      <c r="K99" s="8" t="s">
        <v>28</v>
      </c>
      <c r="L99" s="8" t="s">
        <v>358</v>
      </c>
      <c r="M99" s="8" t="str">
        <f>VLOOKUP(Vehiculos20229[[#This Row],[Proyecto]],[3]Proyectos!$C$6:$H$44,2,0)</f>
        <v>IC-CB-F04-0010</v>
      </c>
      <c r="N99" s="8" t="str">
        <f>VLOOKUP(Vehiculos20229[[#This Row],[Proyecto]],[3]Proyectos!$C$6:$H$44,6,0)</f>
        <v>Ingenieria</v>
      </c>
      <c r="O99" s="8" t="s">
        <v>30</v>
      </c>
      <c r="P99" s="13" t="s">
        <v>620</v>
      </c>
      <c r="Q99" s="51" t="s">
        <v>46</v>
      </c>
      <c r="R99" s="14">
        <v>46564</v>
      </c>
      <c r="S99" s="8" t="s">
        <v>255</v>
      </c>
      <c r="T99" s="31"/>
    </row>
    <row r="100" spans="2:20" x14ac:dyDescent="0.25">
      <c r="B100" s="8">
        <v>89</v>
      </c>
      <c r="C100" s="9">
        <v>45826.456484027774</v>
      </c>
      <c r="D100" s="15" t="s">
        <v>327</v>
      </c>
      <c r="E100" s="8" t="s">
        <v>26</v>
      </c>
      <c r="F100" s="8">
        <v>2022</v>
      </c>
      <c r="G100" s="11" t="s">
        <v>357</v>
      </c>
      <c r="H100" s="12" t="s">
        <v>366</v>
      </c>
      <c r="I100" s="8" t="s">
        <v>23</v>
      </c>
      <c r="J100" s="12" t="s">
        <v>319</v>
      </c>
      <c r="K100" s="8" t="s">
        <v>28</v>
      </c>
      <c r="L100" s="8" t="s">
        <v>29</v>
      </c>
      <c r="M100" s="8" t="str">
        <f>VLOOKUP(Vehiculos20229[[#This Row],[Proyecto]],[3]Proyectos!$C$6:$H$44,2,0)</f>
        <v>IC-TG-F04-0015</v>
      </c>
      <c r="N100" s="8" t="str">
        <f>VLOOKUP(Vehiculos20229[[#This Row],[Proyecto]],[3]Proyectos!$C$6:$H$44,6,0)</f>
        <v>Ingenieria</v>
      </c>
      <c r="O100" s="8" t="s">
        <v>30</v>
      </c>
      <c r="P100" s="13" t="s">
        <v>273</v>
      </c>
      <c r="Q100" s="51" t="s">
        <v>274</v>
      </c>
      <c r="R100" s="14">
        <v>46306</v>
      </c>
      <c r="S100" s="8" t="s">
        <v>255</v>
      </c>
      <c r="T100" s="31"/>
    </row>
    <row r="101" spans="2:20" x14ac:dyDescent="0.25">
      <c r="B101" s="8">
        <v>90</v>
      </c>
      <c r="C101" s="9">
        <v>45826.456484027774</v>
      </c>
      <c r="D101" s="15" t="s">
        <v>328</v>
      </c>
      <c r="E101" s="8" t="s">
        <v>21</v>
      </c>
      <c r="F101" s="8">
        <v>2023</v>
      </c>
      <c r="G101" s="11" t="s">
        <v>595</v>
      </c>
      <c r="H101" s="12" t="s">
        <v>329</v>
      </c>
      <c r="I101" s="8" t="s">
        <v>23</v>
      </c>
      <c r="J101" s="12" t="s">
        <v>319</v>
      </c>
      <c r="K101" s="8" t="s">
        <v>43</v>
      </c>
      <c r="L101" s="8" t="s">
        <v>358</v>
      </c>
      <c r="M101" s="8" t="str">
        <f>VLOOKUP(Vehiculos20229[[#This Row],[Proyecto]],[3]Proyectos!$C$6:$H$44,2,0)</f>
        <v>IC-CB-F04-0010</v>
      </c>
      <c r="N101" s="8" t="str">
        <f>VLOOKUP(Vehiculos20229[[#This Row],[Proyecto]],[3]Proyectos!$C$6:$H$44,6,0)</f>
        <v>Ingenieria</v>
      </c>
      <c r="O101" s="8" t="s">
        <v>30</v>
      </c>
      <c r="P101" s="13" t="s">
        <v>877</v>
      </c>
      <c r="Q101" s="51"/>
      <c r="R101" s="14"/>
      <c r="S101" s="8"/>
      <c r="T101" s="31"/>
    </row>
    <row r="102" spans="2:20" x14ac:dyDescent="0.25">
      <c r="B102" s="8">
        <v>91</v>
      </c>
      <c r="C102" s="9">
        <v>45826.456484027774</v>
      </c>
      <c r="D102" s="15" t="s">
        <v>330</v>
      </c>
      <c r="E102" s="8" t="s">
        <v>21</v>
      </c>
      <c r="F102" s="8">
        <v>2022</v>
      </c>
      <c r="G102" s="11" t="s">
        <v>595</v>
      </c>
      <c r="H102" s="12" t="s">
        <v>331</v>
      </c>
      <c r="I102" s="8" t="s">
        <v>23</v>
      </c>
      <c r="J102" s="12" t="s">
        <v>319</v>
      </c>
      <c r="K102" s="8" t="s">
        <v>47</v>
      </c>
      <c r="L102" s="8" t="s">
        <v>358</v>
      </c>
      <c r="M102" s="8" t="str">
        <f>VLOOKUP(Vehiculos20229[[#This Row],[Proyecto]],[3]Proyectos!$C$6:$H$44,2,0)</f>
        <v>IC-CB-F04-0010</v>
      </c>
      <c r="N102" s="8" t="str">
        <f>VLOOKUP(Vehiculos20229[[#This Row],[Proyecto]],[3]Proyectos!$C$6:$H$44,6,0)</f>
        <v>Ingenieria</v>
      </c>
      <c r="O102" s="8" t="s">
        <v>30</v>
      </c>
      <c r="P102" s="13" t="s">
        <v>523</v>
      </c>
      <c r="Q102" s="51" t="s">
        <v>344</v>
      </c>
      <c r="R102" s="14">
        <v>45590</v>
      </c>
      <c r="S102" s="8" t="s">
        <v>255</v>
      </c>
      <c r="T102" s="31"/>
    </row>
    <row r="103" spans="2:20" x14ac:dyDescent="0.25">
      <c r="B103" s="8">
        <v>92</v>
      </c>
      <c r="C103" s="9">
        <v>45826.456484027774</v>
      </c>
      <c r="D103" s="33" t="s">
        <v>332</v>
      </c>
      <c r="E103" s="12" t="s">
        <v>21</v>
      </c>
      <c r="F103" s="12">
        <v>2022</v>
      </c>
      <c r="G103" s="11" t="s">
        <v>595</v>
      </c>
      <c r="H103" s="12" t="s">
        <v>621</v>
      </c>
      <c r="I103" s="8" t="s">
        <v>23</v>
      </c>
      <c r="J103" s="12" t="s">
        <v>319</v>
      </c>
      <c r="K103" s="12" t="s">
        <v>33</v>
      </c>
      <c r="L103" s="8" t="s">
        <v>362</v>
      </c>
      <c r="M103" s="8" t="str">
        <f>VLOOKUP(Vehiculos20229[[#This Row],[Proyecto]],[3]Proyectos!$C$6:$H$44,2,0)</f>
        <v>IC-CL-F03-0007</v>
      </c>
      <c r="N103" s="8" t="str">
        <f>VLOOKUP(Vehiculos20229[[#This Row],[Proyecto]],[3]Proyectos!$C$6:$H$44,6,0)</f>
        <v>O&amp;M</v>
      </c>
      <c r="O103" s="8" t="s">
        <v>25</v>
      </c>
      <c r="P103" s="13" t="s">
        <v>289</v>
      </c>
      <c r="Q103" s="51">
        <v>1807199501920</v>
      </c>
      <c r="R103" s="16">
        <v>47362</v>
      </c>
      <c r="S103" s="8" t="s">
        <v>255</v>
      </c>
      <c r="T103" s="45"/>
    </row>
    <row r="104" spans="2:20" x14ac:dyDescent="0.25">
      <c r="B104" s="8">
        <v>93</v>
      </c>
      <c r="C104" s="9">
        <v>45826.456484027774</v>
      </c>
      <c r="D104" s="15" t="s">
        <v>333</v>
      </c>
      <c r="E104" s="8" t="s">
        <v>26</v>
      </c>
      <c r="F104" s="8">
        <v>2022</v>
      </c>
      <c r="G104" s="11" t="s">
        <v>357</v>
      </c>
      <c r="H104" s="12" t="s">
        <v>768</v>
      </c>
      <c r="I104" s="8" t="s">
        <v>23</v>
      </c>
      <c r="J104" s="12" t="s">
        <v>319</v>
      </c>
      <c r="K104" s="8" t="s">
        <v>231</v>
      </c>
      <c r="L104" s="8" t="s">
        <v>358</v>
      </c>
      <c r="M104" s="8" t="str">
        <f>VLOOKUP(Vehiculos20229[[#This Row],[Proyecto]],[3]Proyectos!$C$6:$H$44,2,0)</f>
        <v>IC-CB-F04-0010</v>
      </c>
      <c r="N104" s="8" t="str">
        <f>VLOOKUP(Vehiculos20229[[#This Row],[Proyecto]],[3]Proyectos!$C$6:$H$44,6,0)</f>
        <v>Ingenieria</v>
      </c>
      <c r="O104" s="8" t="s">
        <v>30</v>
      </c>
      <c r="P104" s="13" t="s">
        <v>522</v>
      </c>
      <c r="Q104" s="51" t="s">
        <v>345</v>
      </c>
      <c r="R104" s="14">
        <v>45926</v>
      </c>
      <c r="S104" s="8" t="s">
        <v>255</v>
      </c>
      <c r="T104" s="31"/>
    </row>
    <row r="105" spans="2:20" x14ac:dyDescent="0.25">
      <c r="B105" s="8">
        <v>94</v>
      </c>
      <c r="C105" s="9">
        <v>45826.456484027774</v>
      </c>
      <c r="D105" s="33" t="s">
        <v>334</v>
      </c>
      <c r="E105" s="12" t="s">
        <v>26</v>
      </c>
      <c r="F105" s="12">
        <v>2022</v>
      </c>
      <c r="G105" s="11" t="s">
        <v>357</v>
      </c>
      <c r="H105" s="12" t="s">
        <v>539</v>
      </c>
      <c r="I105" s="8" t="s">
        <v>23</v>
      </c>
      <c r="J105" s="12" t="s">
        <v>319</v>
      </c>
      <c r="K105" s="12" t="s">
        <v>335</v>
      </c>
      <c r="L105" s="8" t="s">
        <v>358</v>
      </c>
      <c r="M105" s="8" t="str">
        <f>VLOOKUP(Vehiculos20229[[#This Row],[Proyecto]],[3]Proyectos!$C$6:$H$44,2,0)</f>
        <v>IC-CB-F04-0010</v>
      </c>
      <c r="N105" s="8" t="str">
        <f>VLOOKUP(Vehiculos20229[[#This Row],[Proyecto]],[3]Proyectos!$C$6:$H$44,6,0)</f>
        <v>Ingenieria</v>
      </c>
      <c r="O105" s="8" t="s">
        <v>30</v>
      </c>
      <c r="P105" s="13" t="s">
        <v>861</v>
      </c>
      <c r="Q105" s="51" t="s">
        <v>346</v>
      </c>
      <c r="R105" s="16">
        <v>46260</v>
      </c>
      <c r="S105" s="8" t="s">
        <v>255</v>
      </c>
      <c r="T105" s="45"/>
    </row>
    <row r="106" spans="2:20" x14ac:dyDescent="0.25">
      <c r="B106" s="8">
        <v>95</v>
      </c>
      <c r="C106" s="9">
        <v>45826.456484027774</v>
      </c>
      <c r="D106" s="33" t="s">
        <v>348</v>
      </c>
      <c r="E106" s="12" t="s">
        <v>351</v>
      </c>
      <c r="F106" s="12">
        <v>2023</v>
      </c>
      <c r="G106" s="11" t="s">
        <v>352</v>
      </c>
      <c r="H106" s="12" t="s">
        <v>377</v>
      </c>
      <c r="I106" s="8" t="s">
        <v>23</v>
      </c>
      <c r="J106" s="12" t="s">
        <v>319</v>
      </c>
      <c r="K106" s="8" t="s">
        <v>236</v>
      </c>
      <c r="L106" s="8" t="s">
        <v>783</v>
      </c>
      <c r="M106" s="8" t="str">
        <f>VLOOKUP(Vehiculos20229[[#This Row],[Proyecto]],[3]Proyectos!$C$6:$H$44,2,0)</f>
        <v>ST-TG-V05-0008</v>
      </c>
      <c r="N106" s="8" t="str">
        <f>VLOOKUP(Vehiculos20229[[#This Row],[Proyecto]],[3]Proyectos!$C$6:$H$44,6,0)</f>
        <v>Operaciones Tecnicas</v>
      </c>
      <c r="O106" s="8" t="s">
        <v>527</v>
      </c>
      <c r="P106" s="13" t="s">
        <v>830</v>
      </c>
      <c r="Q106" s="51" t="s">
        <v>364</v>
      </c>
      <c r="R106" s="16">
        <v>47330</v>
      </c>
      <c r="S106" s="8" t="s">
        <v>255</v>
      </c>
      <c r="T106" s="45"/>
    </row>
    <row r="107" spans="2:20" x14ac:dyDescent="0.25">
      <c r="B107" s="8">
        <v>96</v>
      </c>
      <c r="C107" s="9">
        <v>45826.456484027774</v>
      </c>
      <c r="D107" s="33" t="s">
        <v>349</v>
      </c>
      <c r="E107" s="8" t="s">
        <v>351</v>
      </c>
      <c r="F107" s="8">
        <v>2022</v>
      </c>
      <c r="G107" s="11" t="s">
        <v>352</v>
      </c>
      <c r="H107" s="12" t="s">
        <v>378</v>
      </c>
      <c r="I107" s="8" t="s">
        <v>23</v>
      </c>
      <c r="J107" s="12" t="s">
        <v>319</v>
      </c>
      <c r="K107" s="12" t="s">
        <v>28</v>
      </c>
      <c r="L107" s="8" t="s">
        <v>41</v>
      </c>
      <c r="M107" s="8" t="str">
        <f>VLOOKUP(Vehiculos20229[[#This Row],[Proyecto]],[3]Proyectos!$C$6:$H$44,2,0)</f>
        <v>ST-TG-V05-0005</v>
      </c>
      <c r="N107" s="8" t="str">
        <f>VLOOKUP(Vehiculos20229[[#This Row],[Proyecto]],[3]Proyectos!$C$6:$H$44,6,0)</f>
        <v>Operaciones Tecnicas</v>
      </c>
      <c r="O107" s="8" t="s">
        <v>527</v>
      </c>
      <c r="P107" s="13" t="s">
        <v>247</v>
      </c>
      <c r="Q107" s="51" t="s">
        <v>92</v>
      </c>
      <c r="R107" s="14">
        <v>45392</v>
      </c>
      <c r="S107" s="8" t="s">
        <v>255</v>
      </c>
      <c r="T107" s="31"/>
    </row>
    <row r="108" spans="2:20" x14ac:dyDescent="0.25">
      <c r="B108" s="8">
        <v>97</v>
      </c>
      <c r="C108" s="9">
        <v>45826.456484027774</v>
      </c>
      <c r="D108" s="15" t="s">
        <v>350</v>
      </c>
      <c r="E108" s="8" t="s">
        <v>26</v>
      </c>
      <c r="F108" s="8">
        <v>2022</v>
      </c>
      <c r="G108" s="8" t="s">
        <v>357</v>
      </c>
      <c r="H108" s="12" t="s">
        <v>701</v>
      </c>
      <c r="I108" s="8" t="s">
        <v>23</v>
      </c>
      <c r="J108" s="12" t="s">
        <v>319</v>
      </c>
      <c r="K108" s="8" t="s">
        <v>305</v>
      </c>
      <c r="L108" s="8" t="s">
        <v>29</v>
      </c>
      <c r="M108" s="8" t="str">
        <f>VLOOKUP(Vehiculos20229[[#This Row],[Proyecto]],[3]Proyectos!$C$6:$H$44,2,0)</f>
        <v>IC-TG-F04-0015</v>
      </c>
      <c r="N108" s="8" t="str">
        <f>VLOOKUP(Vehiculos20229[[#This Row],[Proyecto]],[3]Proyectos!$C$6:$H$44,6,0)</f>
        <v>Ingenieria</v>
      </c>
      <c r="O108" s="8" t="s">
        <v>30</v>
      </c>
      <c r="P108" s="13" t="s">
        <v>862</v>
      </c>
      <c r="Q108" s="51" t="s">
        <v>345</v>
      </c>
      <c r="R108" s="14"/>
      <c r="S108" s="8"/>
      <c r="T108" s="31"/>
    </row>
    <row r="109" spans="2:20" x14ac:dyDescent="0.25">
      <c r="B109" s="8">
        <v>98</v>
      </c>
      <c r="C109" s="9">
        <v>45826.456484027774</v>
      </c>
      <c r="D109" s="33" t="s">
        <v>359</v>
      </c>
      <c r="E109" s="8" t="s">
        <v>26</v>
      </c>
      <c r="F109" s="8">
        <v>2024</v>
      </c>
      <c r="G109" s="8" t="s">
        <v>357</v>
      </c>
      <c r="H109" s="8" t="s">
        <v>714</v>
      </c>
      <c r="I109" s="8" t="s">
        <v>23</v>
      </c>
      <c r="J109" s="12" t="s">
        <v>319</v>
      </c>
      <c r="K109" s="8"/>
      <c r="L109" s="8" t="s">
        <v>809</v>
      </c>
      <c r="M109" s="8" t="str">
        <f>VLOOKUP(Vehiculos20229[[#This Row],[Proyecto]],[3]Proyectos!$C$6:$H$44,2,0)</f>
        <v>IC-HW-V05-0004</v>
      </c>
      <c r="N109" s="8" t="str">
        <f>VLOOKUP(Vehiculos20229[[#This Row],[Proyecto]],[3]Proyectos!$C$6:$H$44,6,0)</f>
        <v>Operaciones Tecnicas</v>
      </c>
      <c r="O109" s="8" t="s">
        <v>249</v>
      </c>
      <c r="P109" s="13" t="s">
        <v>687</v>
      </c>
      <c r="Q109" s="35" t="s">
        <v>688</v>
      </c>
      <c r="R109" s="14" t="s">
        <v>689</v>
      </c>
      <c r="S109" s="8" t="s">
        <v>255</v>
      </c>
      <c r="T109" s="31"/>
    </row>
    <row r="110" spans="2:20" x14ac:dyDescent="0.25">
      <c r="B110" s="8">
        <v>99</v>
      </c>
      <c r="C110" s="9">
        <v>45826.456484027774</v>
      </c>
      <c r="D110" s="15" t="s">
        <v>360</v>
      </c>
      <c r="E110" s="8" t="s">
        <v>26</v>
      </c>
      <c r="F110" s="8">
        <v>2024</v>
      </c>
      <c r="G110" s="11" t="s">
        <v>357</v>
      </c>
      <c r="H110" s="12" t="s">
        <v>622</v>
      </c>
      <c r="I110" s="8" t="s">
        <v>23</v>
      </c>
      <c r="J110" s="12" t="s">
        <v>319</v>
      </c>
      <c r="K110" s="8" t="s">
        <v>28</v>
      </c>
      <c r="L110" s="8" t="s">
        <v>29</v>
      </c>
      <c r="M110" s="8" t="str">
        <f>VLOOKUP(Vehiculos20229[[#This Row],[Proyecto]],[3]Proyectos!$C$6:$H$44,2,0)</f>
        <v>IC-TG-F04-0015</v>
      </c>
      <c r="N110" s="8" t="str">
        <f>VLOOKUP(Vehiculos20229[[#This Row],[Proyecto]],[3]Proyectos!$C$6:$H$44,6,0)</f>
        <v>Ingenieria</v>
      </c>
      <c r="O110" s="8" t="s">
        <v>30</v>
      </c>
      <c r="P110" s="13" t="s">
        <v>528</v>
      </c>
      <c r="Q110" s="51" t="s">
        <v>338</v>
      </c>
      <c r="R110" s="14">
        <v>45149</v>
      </c>
      <c r="S110" s="8" t="s">
        <v>255</v>
      </c>
      <c r="T110" s="31"/>
    </row>
    <row r="111" spans="2:20" x14ac:dyDescent="0.25">
      <c r="B111" s="8">
        <v>100</v>
      </c>
      <c r="C111" s="9">
        <v>45826.456484027774</v>
      </c>
      <c r="D111" s="15" t="s">
        <v>386</v>
      </c>
      <c r="E111" s="8" t="s">
        <v>351</v>
      </c>
      <c r="F111" s="8">
        <v>2022</v>
      </c>
      <c r="G111" s="11" t="s">
        <v>352</v>
      </c>
      <c r="H111" s="12" t="s">
        <v>715</v>
      </c>
      <c r="I111" s="8" t="s">
        <v>23</v>
      </c>
      <c r="J111" s="12" t="s">
        <v>319</v>
      </c>
      <c r="K111" s="8" t="s">
        <v>236</v>
      </c>
      <c r="L111" s="8" t="s">
        <v>41</v>
      </c>
      <c r="M111" s="8" t="str">
        <f>VLOOKUP(Vehiculos20229[[#This Row],[Proyecto]],[3]Proyectos!$C$6:$H$44,2,0)</f>
        <v>ST-TG-V05-0005</v>
      </c>
      <c r="N111" s="8" t="str">
        <f>VLOOKUP(Vehiculos20229[[#This Row],[Proyecto]],[3]Proyectos!$C$6:$H$44,6,0)</f>
        <v>Operaciones Tecnicas</v>
      </c>
      <c r="O111" s="8" t="s">
        <v>527</v>
      </c>
      <c r="P111" s="13" t="s">
        <v>244</v>
      </c>
      <c r="Q111" s="51" t="s">
        <v>250</v>
      </c>
      <c r="R111" s="14">
        <v>45514</v>
      </c>
      <c r="S111" s="8" t="s">
        <v>255</v>
      </c>
      <c r="T111" s="31"/>
    </row>
    <row r="112" spans="2:20" x14ac:dyDescent="0.25">
      <c r="B112" s="8">
        <v>101</v>
      </c>
      <c r="C112" s="9">
        <v>45826.456484027774</v>
      </c>
      <c r="D112" s="15" t="s">
        <v>387</v>
      </c>
      <c r="E112" s="21" t="s">
        <v>26</v>
      </c>
      <c r="F112" s="8"/>
      <c r="G112" s="11" t="s">
        <v>357</v>
      </c>
      <c r="H112" s="12" t="s">
        <v>388</v>
      </c>
      <c r="I112" s="8" t="s">
        <v>23</v>
      </c>
      <c r="J112" s="12" t="s">
        <v>319</v>
      </c>
      <c r="K112" s="8" t="s">
        <v>534</v>
      </c>
      <c r="L112" s="8" t="s">
        <v>237</v>
      </c>
      <c r="M112" s="8" t="str">
        <f>VLOOKUP(Vehiculos20229[[#This Row],[Proyecto]],[3]Proyectos!$C$6:$H$44,2,0)</f>
        <v>ST-TG-V05-0001</v>
      </c>
      <c r="N112" s="8" t="str">
        <f>VLOOKUP(Vehiculos20229[[#This Row],[Proyecto]],[3]Proyectos!$C$6:$H$44,6,0)</f>
        <v>Operaciones Tecnicas</v>
      </c>
      <c r="O112" s="8" t="s">
        <v>641</v>
      </c>
      <c r="P112" s="13"/>
      <c r="Q112" s="51"/>
      <c r="R112" s="14"/>
      <c r="S112" s="42"/>
      <c r="T112" s="31" t="s">
        <v>878</v>
      </c>
    </row>
    <row r="113" spans="2:20" x14ac:dyDescent="0.25">
      <c r="B113" s="8">
        <v>102</v>
      </c>
      <c r="C113" s="9">
        <v>45826.456484027774</v>
      </c>
      <c r="D113" s="15" t="s">
        <v>389</v>
      </c>
      <c r="E113" s="8" t="s">
        <v>26</v>
      </c>
      <c r="F113" s="8">
        <v>2021</v>
      </c>
      <c r="G113" s="11" t="s">
        <v>357</v>
      </c>
      <c r="H113" s="12" t="s">
        <v>793</v>
      </c>
      <c r="I113" s="8" t="s">
        <v>23</v>
      </c>
      <c r="J113" s="12" t="s">
        <v>319</v>
      </c>
      <c r="K113" s="8" t="s">
        <v>236</v>
      </c>
      <c r="L113" s="8" t="s">
        <v>41</v>
      </c>
      <c r="M113" s="8" t="str">
        <f>VLOOKUP(Vehiculos20229[[#This Row],[Proyecto]],[3]Proyectos!$C$6:$H$44,2,0)</f>
        <v>ST-TG-V05-0005</v>
      </c>
      <c r="N113" s="8" t="str">
        <f>VLOOKUP(Vehiculos20229[[#This Row],[Proyecto]],[3]Proyectos!$C$6:$H$44,6,0)</f>
        <v>Operaciones Tecnicas</v>
      </c>
      <c r="O113" s="8" t="s">
        <v>249</v>
      </c>
      <c r="P113" s="13" t="s">
        <v>623</v>
      </c>
      <c r="Q113" s="51" t="s">
        <v>624</v>
      </c>
      <c r="R113" s="14">
        <v>46003</v>
      </c>
      <c r="S113" s="8" t="s">
        <v>255</v>
      </c>
      <c r="T113" s="31"/>
    </row>
    <row r="114" spans="2:20" x14ac:dyDescent="0.25">
      <c r="B114" s="8">
        <v>103</v>
      </c>
      <c r="C114" s="9">
        <v>45826.456484027774</v>
      </c>
      <c r="D114" s="15" t="s">
        <v>393</v>
      </c>
      <c r="E114" s="21" t="s">
        <v>26</v>
      </c>
      <c r="F114" s="8"/>
      <c r="G114" s="11" t="s">
        <v>357</v>
      </c>
      <c r="H114" s="38" t="s">
        <v>625</v>
      </c>
      <c r="I114" s="8" t="s">
        <v>23</v>
      </c>
      <c r="J114" s="12" t="s">
        <v>319</v>
      </c>
      <c r="K114" s="12" t="s">
        <v>802</v>
      </c>
      <c r="L114" s="8" t="s">
        <v>237</v>
      </c>
      <c r="M114" s="8" t="str">
        <f>VLOOKUP(Vehiculos20229[[#This Row],[Proyecto]],[3]Proyectos!$C$6:$H$44,2,0)</f>
        <v>ST-TG-V05-0001</v>
      </c>
      <c r="N114" s="8" t="str">
        <f>VLOOKUP(Vehiculos20229[[#This Row],[Proyecto]],[3]Proyectos!$C$6:$H$44,6,0)</f>
        <v>Operaciones Tecnicas</v>
      </c>
      <c r="O114" s="8" t="s">
        <v>641</v>
      </c>
      <c r="P114" s="13" t="s">
        <v>879</v>
      </c>
      <c r="Q114" s="51"/>
      <c r="R114" s="14"/>
      <c r="S114" s="42"/>
      <c r="T114" s="31"/>
    </row>
    <row r="115" spans="2:20" x14ac:dyDescent="0.25">
      <c r="B115" s="8">
        <v>104</v>
      </c>
      <c r="C115" s="9">
        <v>45826.456484027774</v>
      </c>
      <c r="D115" s="15" t="s">
        <v>400</v>
      </c>
      <c r="E115" s="8" t="s">
        <v>26</v>
      </c>
      <c r="F115" s="8">
        <v>2024</v>
      </c>
      <c r="G115" s="11" t="s">
        <v>357</v>
      </c>
      <c r="H115" s="12" t="s">
        <v>730</v>
      </c>
      <c r="I115" s="8" t="s">
        <v>23</v>
      </c>
      <c r="J115" s="12" t="s">
        <v>319</v>
      </c>
      <c r="K115" s="8" t="s">
        <v>28</v>
      </c>
      <c r="L115" s="8" t="s">
        <v>29</v>
      </c>
      <c r="M115" s="8" t="str">
        <f>VLOOKUP(Vehiculos20229[[#This Row],[Proyecto]],[3]Proyectos!$C$6:$H$44,2,0)</f>
        <v>IC-TG-F04-0015</v>
      </c>
      <c r="N115" s="8" t="str">
        <f>VLOOKUP(Vehiculos20229[[#This Row],[Proyecto]],[3]Proyectos!$C$6:$H$44,6,0)</f>
        <v>Ingenieria</v>
      </c>
      <c r="O115" s="8" t="s">
        <v>30</v>
      </c>
      <c r="P115" s="13" t="s">
        <v>361</v>
      </c>
      <c r="Q115" s="51" t="s">
        <v>343</v>
      </c>
      <c r="R115" s="14">
        <v>45960</v>
      </c>
      <c r="S115" s="8" t="s">
        <v>255</v>
      </c>
      <c r="T115" s="31"/>
    </row>
    <row r="116" spans="2:20" x14ac:dyDescent="0.25">
      <c r="B116" s="8">
        <v>105</v>
      </c>
      <c r="C116" s="9">
        <v>45826.456484027774</v>
      </c>
      <c r="D116" s="15" t="s">
        <v>408</v>
      </c>
      <c r="E116" s="8" t="s">
        <v>26</v>
      </c>
      <c r="F116" s="8">
        <v>2022</v>
      </c>
      <c r="G116" s="11" t="s">
        <v>357</v>
      </c>
      <c r="H116" s="38" t="s">
        <v>716</v>
      </c>
      <c r="I116" s="8" t="s">
        <v>23</v>
      </c>
      <c r="J116" s="12" t="s">
        <v>319</v>
      </c>
      <c r="K116" s="8" t="s">
        <v>236</v>
      </c>
      <c r="L116" s="8" t="s">
        <v>257</v>
      </c>
      <c r="M116" s="8" t="str">
        <f>VLOOKUP(Vehiculos20229[[#This Row],[Proyecto]],[3]Proyectos!$C$6:$H$44,2,0)</f>
        <v>IC-TG-F13-0016</v>
      </c>
      <c r="N116" s="8" t="str">
        <f>VLOOKUP(Vehiculos20229[[#This Row],[Proyecto]],[3]Proyectos!$C$6:$H$44,6,0)</f>
        <v xml:space="preserve">Mantenimiento Técnico </v>
      </c>
      <c r="O116" s="8" t="s">
        <v>258</v>
      </c>
      <c r="P116" s="13" t="s">
        <v>834</v>
      </c>
      <c r="Q116" s="35" t="s">
        <v>835</v>
      </c>
      <c r="R116" s="14"/>
      <c r="S116" s="8" t="s">
        <v>255</v>
      </c>
      <c r="T116" s="31"/>
    </row>
    <row r="117" spans="2:20" x14ac:dyDescent="0.25">
      <c r="B117" s="8">
        <v>106</v>
      </c>
      <c r="C117" s="9">
        <v>45826.456484027774</v>
      </c>
      <c r="D117" s="10" t="s">
        <v>512</v>
      </c>
      <c r="E117" s="8" t="s">
        <v>21</v>
      </c>
      <c r="F117" s="8">
        <v>2022</v>
      </c>
      <c r="G117" s="11" t="s">
        <v>595</v>
      </c>
      <c r="H117" s="12" t="s">
        <v>717</v>
      </c>
      <c r="I117" s="8" t="s">
        <v>23</v>
      </c>
      <c r="J117" s="12" t="s">
        <v>319</v>
      </c>
      <c r="K117" s="8" t="s">
        <v>235</v>
      </c>
      <c r="L117" s="8" t="s">
        <v>407</v>
      </c>
      <c r="M117" s="8" t="str">
        <f>VLOOKUP(Vehiculos20229[[#This Row],[Proyecto]],[3]Proyectos!$C$6:$H$44,2,0)</f>
        <v>ST-TG-F10-0003</v>
      </c>
      <c r="N117" s="8" t="str">
        <f>VLOOKUP(Vehiculos20229[[#This Row],[Proyecto]],[3]Proyectos!$C$6:$H$44,6,0)</f>
        <v>Proyectos</v>
      </c>
      <c r="O117" s="8" t="s">
        <v>233</v>
      </c>
      <c r="P117" s="13" t="s">
        <v>575</v>
      </c>
      <c r="Q117" s="35" t="s">
        <v>219</v>
      </c>
      <c r="R117" s="14">
        <v>46179</v>
      </c>
      <c r="S117" s="8" t="s">
        <v>255</v>
      </c>
      <c r="T117" s="31"/>
    </row>
    <row r="118" spans="2:20" x14ac:dyDescent="0.25">
      <c r="B118" s="8">
        <v>107</v>
      </c>
      <c r="C118" s="9">
        <v>45826.456484027774</v>
      </c>
      <c r="D118" s="10" t="s">
        <v>513</v>
      </c>
      <c r="E118" s="8" t="s">
        <v>26</v>
      </c>
      <c r="F118" s="8">
        <v>2024</v>
      </c>
      <c r="G118" s="11" t="s">
        <v>357</v>
      </c>
      <c r="H118" s="32" t="s">
        <v>718</v>
      </c>
      <c r="I118" s="8" t="s">
        <v>23</v>
      </c>
      <c r="J118" s="12" t="s">
        <v>319</v>
      </c>
      <c r="K118" s="8" t="s">
        <v>235</v>
      </c>
      <c r="L118" s="8" t="s">
        <v>407</v>
      </c>
      <c r="M118" s="8" t="str">
        <f>VLOOKUP(Vehiculos20229[[#This Row],[Proyecto]],[3]Proyectos!$C$6:$H$44,2,0)</f>
        <v>ST-TG-F10-0003</v>
      </c>
      <c r="N118" s="8" t="str">
        <f>VLOOKUP(Vehiculos20229[[#This Row],[Proyecto]],[3]Proyectos!$C$6:$H$44,6,0)</f>
        <v>Proyectos</v>
      </c>
      <c r="O118" s="8" t="s">
        <v>233</v>
      </c>
      <c r="P118" s="13" t="s">
        <v>576</v>
      </c>
      <c r="Q118" s="35" t="s">
        <v>222</v>
      </c>
      <c r="R118" s="14">
        <v>46698</v>
      </c>
      <c r="S118" s="8" t="s">
        <v>255</v>
      </c>
      <c r="T118" s="31"/>
    </row>
    <row r="119" spans="2:20" x14ac:dyDescent="0.25">
      <c r="B119" s="8">
        <v>108</v>
      </c>
      <c r="C119" s="9">
        <v>45826.456484027774</v>
      </c>
      <c r="D119" s="15" t="s">
        <v>516</v>
      </c>
      <c r="E119" s="8" t="s">
        <v>26</v>
      </c>
      <c r="F119" s="8">
        <v>2024</v>
      </c>
      <c r="G119" s="8" t="s">
        <v>357</v>
      </c>
      <c r="H119" s="8" t="s">
        <v>731</v>
      </c>
      <c r="I119" s="8" t="s">
        <v>23</v>
      </c>
      <c r="J119" s="12" t="s">
        <v>319</v>
      </c>
      <c r="K119" s="8" t="s">
        <v>28</v>
      </c>
      <c r="L119" s="8" t="s">
        <v>29</v>
      </c>
      <c r="M119" s="8" t="str">
        <f>VLOOKUP(Vehiculos20229[[#This Row],[Proyecto]],[3]Proyectos!$C$6:$H$44,2,0)</f>
        <v>IC-TG-F04-0015</v>
      </c>
      <c r="N119" s="8" t="str">
        <f>VLOOKUP(Vehiculos20229[[#This Row],[Proyecto]],[3]Proyectos!$C$6:$H$44,6,0)</f>
        <v>Ingenieria</v>
      </c>
      <c r="O119" s="8" t="s">
        <v>30</v>
      </c>
      <c r="P119" s="13" t="s">
        <v>590</v>
      </c>
      <c r="Q119" s="51" t="s">
        <v>320</v>
      </c>
      <c r="R119" s="14"/>
      <c r="S119" s="8"/>
      <c r="T119" s="31"/>
    </row>
    <row r="120" spans="2:20" x14ac:dyDescent="0.25">
      <c r="B120" s="8">
        <v>109</v>
      </c>
      <c r="C120" s="9">
        <v>45826.456484027774</v>
      </c>
      <c r="D120" s="15" t="s">
        <v>524</v>
      </c>
      <c r="E120" s="21" t="s">
        <v>647</v>
      </c>
      <c r="F120" s="8">
        <v>2022</v>
      </c>
      <c r="G120" s="8" t="s">
        <v>357</v>
      </c>
      <c r="H120" s="8" t="s">
        <v>651</v>
      </c>
      <c r="I120" s="8" t="s">
        <v>23</v>
      </c>
      <c r="J120" s="12" t="s">
        <v>319</v>
      </c>
      <c r="K120" s="8"/>
      <c r="L120" s="8" t="s">
        <v>358</v>
      </c>
      <c r="M120" s="8" t="str">
        <f>VLOOKUP(Vehiculos20229[[#This Row],[Proyecto]],[3]Proyectos!$C$6:$H$44,2,0)</f>
        <v>IC-CB-F04-0010</v>
      </c>
      <c r="N120" s="8" t="str">
        <f>VLOOKUP(Vehiculos20229[[#This Row],[Proyecto]],[3]Proyectos!$C$6:$H$44,6,0)</f>
        <v>Ingenieria</v>
      </c>
      <c r="O120" s="8" t="s">
        <v>30</v>
      </c>
      <c r="P120" s="13" t="s">
        <v>794</v>
      </c>
      <c r="Q120" s="51" t="s">
        <v>795</v>
      </c>
      <c r="R120" s="14">
        <v>45904</v>
      </c>
      <c r="S120" s="8" t="s">
        <v>255</v>
      </c>
      <c r="T120" s="31"/>
    </row>
    <row r="121" spans="2:20" x14ac:dyDescent="0.25">
      <c r="B121" s="8">
        <v>110</v>
      </c>
      <c r="C121" s="9">
        <v>45826.456484027774</v>
      </c>
      <c r="D121" s="10" t="s">
        <v>530</v>
      </c>
      <c r="E121" s="8" t="s">
        <v>26</v>
      </c>
      <c r="F121" s="8">
        <v>2024</v>
      </c>
      <c r="G121" s="11" t="s">
        <v>357</v>
      </c>
      <c r="H121" s="12" t="s">
        <v>732</v>
      </c>
      <c r="I121" s="8" t="s">
        <v>23</v>
      </c>
      <c r="J121" s="12" t="s">
        <v>319</v>
      </c>
      <c r="K121" s="8" t="s">
        <v>28</v>
      </c>
      <c r="L121" s="8" t="s">
        <v>29</v>
      </c>
      <c r="M121" s="8" t="str">
        <f>VLOOKUP(Vehiculos20229[[#This Row],[Proyecto]],[3]Proyectos!$C$6:$H$44,2,0)</f>
        <v>IC-TG-F04-0015</v>
      </c>
      <c r="N121" s="8" t="str">
        <f>VLOOKUP(Vehiculos20229[[#This Row],[Proyecto]],[3]Proyectos!$C$6:$H$44,6,0)</f>
        <v>Ingenieria</v>
      </c>
      <c r="O121" s="8" t="s">
        <v>30</v>
      </c>
      <c r="P121" s="13" t="s">
        <v>796</v>
      </c>
      <c r="Q121" s="51"/>
      <c r="R121" s="14"/>
      <c r="S121" s="8"/>
      <c r="T121" s="31"/>
    </row>
    <row r="122" spans="2:20" x14ac:dyDescent="0.25">
      <c r="B122" s="8">
        <v>111</v>
      </c>
      <c r="C122" s="9">
        <v>45826.456484027774</v>
      </c>
      <c r="D122" s="10" t="s">
        <v>531</v>
      </c>
      <c r="E122" s="8" t="s">
        <v>647</v>
      </c>
      <c r="F122" s="8">
        <v>2024</v>
      </c>
      <c r="G122" s="11" t="s">
        <v>648</v>
      </c>
      <c r="H122" s="32" t="s">
        <v>532</v>
      </c>
      <c r="I122" s="8" t="s">
        <v>23</v>
      </c>
      <c r="J122" s="12" t="s">
        <v>319</v>
      </c>
      <c r="K122" s="8" t="s">
        <v>28</v>
      </c>
      <c r="L122" s="8" t="s">
        <v>358</v>
      </c>
      <c r="M122" s="8" t="str">
        <f>VLOOKUP(Vehiculos20229[[#This Row],[Proyecto]],[3]Proyectos!$C$6:$H$44,2,0)</f>
        <v>IC-CB-F04-0010</v>
      </c>
      <c r="N122" s="8" t="str">
        <f>VLOOKUP(Vehiculos20229[[#This Row],[Proyecto]],[3]Proyectos!$C$6:$H$44,6,0)</f>
        <v>Ingenieria</v>
      </c>
      <c r="O122" s="8" t="s">
        <v>30</v>
      </c>
      <c r="P122" s="13" t="s">
        <v>864</v>
      </c>
      <c r="Q122" s="51" t="s">
        <v>345</v>
      </c>
      <c r="R122" s="14">
        <v>45926</v>
      </c>
      <c r="S122" s="8" t="s">
        <v>255</v>
      </c>
      <c r="T122" s="31"/>
    </row>
    <row r="123" spans="2:20" x14ac:dyDescent="0.25">
      <c r="B123" s="8">
        <v>112</v>
      </c>
      <c r="C123" s="9">
        <v>45826.456484027774</v>
      </c>
      <c r="D123" s="15" t="s">
        <v>533</v>
      </c>
      <c r="E123" s="8" t="s">
        <v>26</v>
      </c>
      <c r="F123" s="8">
        <v>2021</v>
      </c>
      <c r="G123" s="8" t="s">
        <v>357</v>
      </c>
      <c r="H123" s="12" t="s">
        <v>626</v>
      </c>
      <c r="I123" s="8" t="s">
        <v>23</v>
      </c>
      <c r="J123" s="12" t="s">
        <v>319</v>
      </c>
      <c r="K123" s="8" t="s">
        <v>534</v>
      </c>
      <c r="L123" s="8" t="s">
        <v>358</v>
      </c>
      <c r="M123" s="8" t="str">
        <f>VLOOKUP(Vehiculos20229[[#This Row],[Proyecto]],[3]Proyectos!$C$6:$H$44,2,0)</f>
        <v>IC-CB-F04-0010</v>
      </c>
      <c r="N123" s="8" t="str">
        <f>VLOOKUP(Vehiculos20229[[#This Row],[Proyecto]],[3]Proyectos!$C$6:$H$44,6,0)</f>
        <v>Ingenieria</v>
      </c>
      <c r="O123" s="8" t="s">
        <v>30</v>
      </c>
      <c r="P123" s="13" t="s">
        <v>593</v>
      </c>
      <c r="Q123" s="51" t="s">
        <v>529</v>
      </c>
      <c r="R123" s="14"/>
      <c r="S123" s="8"/>
      <c r="T123" s="31"/>
    </row>
    <row r="124" spans="2:20" x14ac:dyDescent="0.25">
      <c r="B124" s="8">
        <v>113</v>
      </c>
      <c r="C124" s="9">
        <v>45826.456484027774</v>
      </c>
      <c r="D124" s="10" t="s">
        <v>719</v>
      </c>
      <c r="E124" s="8" t="s">
        <v>26</v>
      </c>
      <c r="F124" s="8">
        <v>2021</v>
      </c>
      <c r="G124" s="11" t="s">
        <v>357</v>
      </c>
      <c r="H124" s="12" t="s">
        <v>720</v>
      </c>
      <c r="I124" s="8" t="s">
        <v>23</v>
      </c>
      <c r="J124" s="12" t="s">
        <v>319</v>
      </c>
      <c r="K124" s="8" t="s">
        <v>33</v>
      </c>
      <c r="L124" s="8" t="s">
        <v>27</v>
      </c>
      <c r="M124" s="8" t="str">
        <f>VLOOKUP(Vehiculos20229[[#This Row],[Proyecto]],[3]Proyectos!$C$6:$H$44,2,0)</f>
        <v>IC-CL-F03-0007</v>
      </c>
      <c r="N124" s="8" t="str">
        <f>VLOOKUP(Vehiculos20229[[#This Row],[Proyecto]],[3]Proyectos!$C$6:$H$44,6,0)</f>
        <v>O&amp;M</v>
      </c>
      <c r="O124" s="8" t="s">
        <v>25</v>
      </c>
      <c r="P124" s="13" t="s">
        <v>771</v>
      </c>
      <c r="Q124" s="51" t="s">
        <v>772</v>
      </c>
      <c r="R124" s="14">
        <v>46265</v>
      </c>
      <c r="S124" s="8" t="s">
        <v>255</v>
      </c>
      <c r="T124" s="31"/>
    </row>
    <row r="125" spans="2:20" x14ac:dyDescent="0.25">
      <c r="B125" s="8">
        <v>114</v>
      </c>
      <c r="C125" s="9">
        <v>45826.456484027774</v>
      </c>
      <c r="D125" s="10" t="s">
        <v>545</v>
      </c>
      <c r="E125" s="8" t="s">
        <v>26</v>
      </c>
      <c r="F125" s="8">
        <v>2022</v>
      </c>
      <c r="G125" s="11" t="s">
        <v>357</v>
      </c>
      <c r="H125" s="12" t="s">
        <v>721</v>
      </c>
      <c r="I125" s="8" t="s">
        <v>23</v>
      </c>
      <c r="J125" s="12" t="s">
        <v>319</v>
      </c>
      <c r="K125" s="8" t="s">
        <v>773</v>
      </c>
      <c r="L125" s="8" t="s">
        <v>237</v>
      </c>
      <c r="M125" s="8" t="str">
        <f>VLOOKUP(Vehiculos20229[[#This Row],[Proyecto]],[3]Proyectos!$C$6:$H$44,2,0)</f>
        <v>ST-TG-V05-0001</v>
      </c>
      <c r="N125" s="8" t="str">
        <f>VLOOKUP(Vehiculos20229[[#This Row],[Proyecto]],[3]Proyectos!$C$6:$H$44,6,0)</f>
        <v>Operaciones Tecnicas</v>
      </c>
      <c r="O125" s="8" t="s">
        <v>641</v>
      </c>
      <c r="P125" s="13" t="s">
        <v>810</v>
      </c>
      <c r="Q125" s="51" t="s">
        <v>811</v>
      </c>
      <c r="R125" s="14" t="s">
        <v>812</v>
      </c>
      <c r="S125" s="8" t="s">
        <v>255</v>
      </c>
      <c r="T125" s="31"/>
    </row>
    <row r="126" spans="2:20" x14ac:dyDescent="0.25">
      <c r="B126" s="8">
        <v>115</v>
      </c>
      <c r="C126" s="9">
        <v>45826.456484027774</v>
      </c>
      <c r="D126" s="10" t="s">
        <v>546</v>
      </c>
      <c r="E126" s="21" t="s">
        <v>351</v>
      </c>
      <c r="F126" s="8">
        <v>2022</v>
      </c>
      <c r="G126" s="8" t="s">
        <v>352</v>
      </c>
      <c r="H126" s="12" t="s">
        <v>722</v>
      </c>
      <c r="I126" s="8" t="s">
        <v>23</v>
      </c>
      <c r="J126" s="12" t="s">
        <v>319</v>
      </c>
      <c r="K126" s="8" t="s">
        <v>236</v>
      </c>
      <c r="L126" s="8" t="s">
        <v>41</v>
      </c>
      <c r="M126" s="8" t="str">
        <f>VLOOKUP(Vehiculos20229[[#This Row],[Proyecto]],[3]Proyectos!$C$6:$H$44,2,0)</f>
        <v>ST-TG-V05-0005</v>
      </c>
      <c r="N126" s="8" t="str">
        <f>VLOOKUP(Vehiculos20229[[#This Row],[Proyecto]],[3]Proyectos!$C$6:$H$44,6,0)</f>
        <v>Operaciones Tecnicas</v>
      </c>
      <c r="O126" s="8" t="s">
        <v>249</v>
      </c>
      <c r="P126" s="13" t="s">
        <v>774</v>
      </c>
      <c r="Q126" s="51" t="s">
        <v>743</v>
      </c>
      <c r="R126" s="14" t="s">
        <v>744</v>
      </c>
      <c r="S126" s="8" t="s">
        <v>255</v>
      </c>
      <c r="T126" s="31"/>
    </row>
    <row r="127" spans="2:20" x14ac:dyDescent="0.25">
      <c r="B127" s="8">
        <v>116</v>
      </c>
      <c r="C127" s="9">
        <v>45826.456484027774</v>
      </c>
      <c r="D127" s="10" t="s">
        <v>547</v>
      </c>
      <c r="E127" s="8" t="s">
        <v>351</v>
      </c>
      <c r="F127" s="8">
        <v>2023</v>
      </c>
      <c r="G127" s="8" t="s">
        <v>352</v>
      </c>
      <c r="H127" s="12" t="s">
        <v>723</v>
      </c>
      <c r="I127" s="8" t="s">
        <v>23</v>
      </c>
      <c r="J127" s="12" t="s">
        <v>319</v>
      </c>
      <c r="K127" s="8" t="s">
        <v>236</v>
      </c>
      <c r="L127" s="8" t="s">
        <v>41</v>
      </c>
      <c r="M127" s="8" t="str">
        <f>VLOOKUP(Vehiculos20229[[#This Row],[Proyecto]],[3]Proyectos!$C$6:$H$44,2,0)</f>
        <v>ST-TG-V05-0005</v>
      </c>
      <c r="N127" s="8" t="str">
        <f>VLOOKUP(Vehiculos20229[[#This Row],[Proyecto]],[3]Proyectos!$C$6:$H$44,6,0)</f>
        <v>Operaciones Tecnicas</v>
      </c>
      <c r="O127" s="8" t="s">
        <v>249</v>
      </c>
      <c r="P127" s="13" t="s">
        <v>510</v>
      </c>
      <c r="Q127" s="51" t="s">
        <v>511</v>
      </c>
      <c r="R127" s="14">
        <v>46330</v>
      </c>
      <c r="S127" s="8" t="s">
        <v>255</v>
      </c>
      <c r="T127" s="31"/>
    </row>
    <row r="128" spans="2:20" x14ac:dyDescent="0.25">
      <c r="B128" s="8">
        <v>117</v>
      </c>
      <c r="C128" s="9">
        <v>45826.456484027774</v>
      </c>
      <c r="D128" s="10" t="s">
        <v>548</v>
      </c>
      <c r="E128" s="8" t="s">
        <v>26</v>
      </c>
      <c r="F128" s="8">
        <v>2021</v>
      </c>
      <c r="G128" s="11" t="s">
        <v>357</v>
      </c>
      <c r="H128" s="12" t="s">
        <v>733</v>
      </c>
      <c r="I128" s="8" t="s">
        <v>23</v>
      </c>
      <c r="J128" s="12" t="s">
        <v>319</v>
      </c>
      <c r="K128" s="8" t="s">
        <v>534</v>
      </c>
      <c r="L128" s="8" t="s">
        <v>237</v>
      </c>
      <c r="M128" s="8" t="str">
        <f>VLOOKUP(Vehiculos20229[[#This Row],[Proyecto]],[3]Proyectos!$C$6:$H$44,2,0)</f>
        <v>ST-TG-V05-0001</v>
      </c>
      <c r="N128" s="8" t="str">
        <f>VLOOKUP(Vehiculos20229[[#This Row],[Proyecto]],[3]Proyectos!$C$6:$H$44,6,0)</f>
        <v>Operaciones Tecnicas</v>
      </c>
      <c r="O128" s="8" t="s">
        <v>641</v>
      </c>
      <c r="P128" s="13" t="s">
        <v>301</v>
      </c>
      <c r="Q128" s="51" t="s">
        <v>302</v>
      </c>
      <c r="R128" s="14">
        <v>46763</v>
      </c>
      <c r="S128" s="8" t="s">
        <v>255</v>
      </c>
      <c r="T128" s="31"/>
    </row>
    <row r="129" spans="2:20" x14ac:dyDescent="0.25">
      <c r="B129" s="8">
        <v>118</v>
      </c>
      <c r="C129" s="9">
        <v>45826.456484027774</v>
      </c>
      <c r="D129" s="48" t="s">
        <v>627</v>
      </c>
      <c r="E129" s="21" t="s">
        <v>628</v>
      </c>
      <c r="F129" s="8">
        <v>2025</v>
      </c>
      <c r="G129" s="8" t="s">
        <v>629</v>
      </c>
      <c r="H129" s="12"/>
      <c r="I129" s="8" t="s">
        <v>23</v>
      </c>
      <c r="J129" s="12" t="s">
        <v>630</v>
      </c>
      <c r="K129" s="12" t="s">
        <v>28</v>
      </c>
      <c r="L129" s="8" t="s">
        <v>41</v>
      </c>
      <c r="M129" s="8" t="str">
        <f>VLOOKUP(Vehiculos20229[[#This Row],[Proyecto]],[3]Proyectos!$C$6:$H$44,2,0)</f>
        <v>ST-TG-V05-0005</v>
      </c>
      <c r="N129" s="8" t="str">
        <f>VLOOKUP(Vehiculos20229[[#This Row],[Proyecto]],[3]Proyectos!$C$6:$H$44,6,0)</f>
        <v>Operaciones Tecnicas</v>
      </c>
      <c r="O129" s="8" t="s">
        <v>527</v>
      </c>
      <c r="P129" s="13" t="s">
        <v>536</v>
      </c>
      <c r="Q129" s="51" t="s">
        <v>537</v>
      </c>
      <c r="R129" s="14" t="s">
        <v>538</v>
      </c>
      <c r="S129" s="8" t="s">
        <v>255</v>
      </c>
      <c r="T129" s="31"/>
    </row>
    <row r="130" spans="2:20" x14ac:dyDescent="0.25">
      <c r="B130" s="8">
        <v>119</v>
      </c>
      <c r="C130" s="9">
        <v>45826.456484027774</v>
      </c>
      <c r="D130" s="33" t="s">
        <v>633</v>
      </c>
      <c r="E130" s="21" t="s">
        <v>21</v>
      </c>
      <c r="F130" s="8">
        <v>2024</v>
      </c>
      <c r="G130" s="11" t="s">
        <v>595</v>
      </c>
      <c r="H130" s="12" t="s">
        <v>724</v>
      </c>
      <c r="I130" s="8" t="s">
        <v>23</v>
      </c>
      <c r="J130" s="12" t="s">
        <v>35</v>
      </c>
      <c r="K130" s="8" t="s">
        <v>24</v>
      </c>
      <c r="L130" s="8" t="s">
        <v>362</v>
      </c>
      <c r="M130" s="8" t="str">
        <f>VLOOKUP(Vehiculos20229[[#This Row],[Proyecto]],[3]Proyectos!$C$6:$H$44,2,0)</f>
        <v>IC-CL-F03-0007</v>
      </c>
      <c r="N130" s="8" t="str">
        <f>VLOOKUP(Vehiculos20229[[#This Row],[Proyecto]],[3]Proyectos!$C$6:$H$44,6,0)</f>
        <v>O&amp;M</v>
      </c>
      <c r="O130" s="8" t="s">
        <v>25</v>
      </c>
      <c r="P130" s="13" t="s">
        <v>709</v>
      </c>
      <c r="Q130" s="51">
        <v>502299402558</v>
      </c>
      <c r="R130" s="14">
        <v>46677</v>
      </c>
      <c r="S130" s="8" t="s">
        <v>255</v>
      </c>
      <c r="T130" s="31"/>
    </row>
    <row r="131" spans="2:20" x14ac:dyDescent="0.25">
      <c r="B131" s="8">
        <v>120</v>
      </c>
      <c r="C131" s="9">
        <v>45826.456484027774</v>
      </c>
      <c r="D131" s="10" t="s">
        <v>634</v>
      </c>
      <c r="E131" s="21" t="s">
        <v>21</v>
      </c>
      <c r="F131" s="8"/>
      <c r="G131" s="11" t="s">
        <v>595</v>
      </c>
      <c r="H131" s="32" t="s">
        <v>635</v>
      </c>
      <c r="I131" s="8" t="s">
        <v>23</v>
      </c>
      <c r="J131" s="17" t="s">
        <v>35</v>
      </c>
      <c r="K131" s="8" t="s">
        <v>28</v>
      </c>
      <c r="L131" s="8" t="s">
        <v>29</v>
      </c>
      <c r="M131" s="8" t="str">
        <f>VLOOKUP(Vehiculos20229[[#This Row],[Proyecto]],[3]Proyectos!$C$6:$H$44,2,0)</f>
        <v>IC-TG-F04-0015</v>
      </c>
      <c r="N131" s="8" t="str">
        <f>VLOOKUP(Vehiculos20229[[#This Row],[Proyecto]],[3]Proyectos!$C$6:$H$44,6,0)</f>
        <v>Ingenieria</v>
      </c>
      <c r="O131" s="8" t="s">
        <v>30</v>
      </c>
      <c r="P131" s="13" t="s">
        <v>563</v>
      </c>
      <c r="Q131" s="51" t="s">
        <v>529</v>
      </c>
      <c r="R131" s="14"/>
      <c r="S131" s="8"/>
      <c r="T131" s="31"/>
    </row>
    <row r="132" spans="2:20" x14ac:dyDescent="0.25">
      <c r="B132" s="8">
        <v>121</v>
      </c>
      <c r="C132" s="9">
        <v>45826.456484027774</v>
      </c>
      <c r="D132" s="15" t="s">
        <v>658</v>
      </c>
      <c r="E132" s="21" t="s">
        <v>21</v>
      </c>
      <c r="F132" s="8">
        <v>2023</v>
      </c>
      <c r="G132" s="11" t="s">
        <v>595</v>
      </c>
      <c r="H132" s="12" t="s">
        <v>659</v>
      </c>
      <c r="I132" s="8" t="s">
        <v>23</v>
      </c>
      <c r="J132" s="12" t="s">
        <v>35</v>
      </c>
      <c r="K132" s="8" t="s">
        <v>534</v>
      </c>
      <c r="L132" s="8" t="s">
        <v>37</v>
      </c>
      <c r="M132" s="8" t="str">
        <f>VLOOKUP(Vehiculos20229[[#This Row],[Proyecto]],[3]Proyectos!$C$6:$H$44,2,0)</f>
        <v>IC-TG-F04-0015</v>
      </c>
      <c r="N132" s="8" t="str">
        <f>VLOOKUP(Vehiculos20229[[#This Row],[Proyecto]],[3]Proyectos!$C$6:$H$44,6,0)</f>
        <v>Ingenieria</v>
      </c>
      <c r="O132" s="8" t="s">
        <v>270</v>
      </c>
      <c r="P132" s="13" t="s">
        <v>376</v>
      </c>
      <c r="Q132" s="51" t="s">
        <v>345</v>
      </c>
      <c r="R132" s="14"/>
      <c r="S132" s="8"/>
      <c r="T132" s="31"/>
    </row>
    <row r="133" spans="2:20" x14ac:dyDescent="0.25">
      <c r="B133" s="8">
        <v>122</v>
      </c>
      <c r="C133" s="9">
        <v>45826.456484027774</v>
      </c>
      <c r="D133" s="15" t="s">
        <v>660</v>
      </c>
      <c r="E133" s="21" t="s">
        <v>21</v>
      </c>
      <c r="F133" s="8">
        <v>2023</v>
      </c>
      <c r="G133" s="11" t="s">
        <v>595</v>
      </c>
      <c r="H133" s="12" t="s">
        <v>661</v>
      </c>
      <c r="I133" s="8" t="s">
        <v>23</v>
      </c>
      <c r="J133" s="12" t="s">
        <v>35</v>
      </c>
      <c r="K133" s="8" t="s">
        <v>28</v>
      </c>
      <c r="L133" s="8" t="s">
        <v>29</v>
      </c>
      <c r="M133" s="8" t="str">
        <f>VLOOKUP(Vehiculos20229[[#This Row],[Proyecto]],[3]Proyectos!$C$6:$H$44,2,0)</f>
        <v>IC-TG-F04-0015</v>
      </c>
      <c r="N133" s="8" t="str">
        <f>VLOOKUP(Vehiculos20229[[#This Row],[Proyecto]],[3]Proyectos!$C$6:$H$44,6,0)</f>
        <v>Ingenieria</v>
      </c>
      <c r="O133" s="8" t="s">
        <v>30</v>
      </c>
      <c r="P133" s="13" t="s">
        <v>662</v>
      </c>
      <c r="Q133" s="51" t="s">
        <v>320</v>
      </c>
      <c r="R133" s="14"/>
      <c r="S133" s="8"/>
      <c r="T133" s="31"/>
    </row>
    <row r="134" spans="2:20" x14ac:dyDescent="0.25">
      <c r="B134" s="8">
        <v>123</v>
      </c>
      <c r="C134" s="9">
        <v>45826.456484027774</v>
      </c>
      <c r="D134" s="15" t="s">
        <v>668</v>
      </c>
      <c r="E134" s="21" t="s">
        <v>351</v>
      </c>
      <c r="F134" s="8">
        <v>2022</v>
      </c>
      <c r="G134" s="8" t="s">
        <v>352</v>
      </c>
      <c r="H134" s="12" t="s">
        <v>725</v>
      </c>
      <c r="I134" s="8" t="s">
        <v>23</v>
      </c>
      <c r="J134" s="12" t="s">
        <v>319</v>
      </c>
      <c r="K134" s="8" t="s">
        <v>236</v>
      </c>
      <c r="L134" s="8" t="s">
        <v>39</v>
      </c>
      <c r="M134" s="8" t="str">
        <f>VLOOKUP(Vehiculos20229[[#This Row],[Proyecto]],[3]Proyectos!$C$6:$H$44,2,0)</f>
        <v>IC-TG-F04-0017</v>
      </c>
      <c r="N134" s="8" t="str">
        <f>VLOOKUP(Vehiculos20229[[#This Row],[Proyecto]],[3]Proyectos!$C$6:$H$44,6,0)</f>
        <v>Ingenieria</v>
      </c>
      <c r="O134" s="8" t="s">
        <v>868</v>
      </c>
      <c r="P134" s="13" t="s">
        <v>681</v>
      </c>
      <c r="Q134" s="51" t="s">
        <v>320</v>
      </c>
      <c r="R134" s="14"/>
      <c r="S134" s="8"/>
      <c r="T134" s="31"/>
    </row>
    <row r="135" spans="2:20" x14ac:dyDescent="0.25">
      <c r="B135" s="8">
        <v>124</v>
      </c>
      <c r="C135" s="9">
        <v>45826.456484027774</v>
      </c>
      <c r="D135" s="33" t="s">
        <v>682</v>
      </c>
      <c r="E135" s="39" t="s">
        <v>26</v>
      </c>
      <c r="F135" s="12">
        <v>2025</v>
      </c>
      <c r="G135" s="11" t="s">
        <v>357</v>
      </c>
      <c r="H135" s="12"/>
      <c r="I135" s="8" t="s">
        <v>23</v>
      </c>
      <c r="J135" s="12" t="s">
        <v>319</v>
      </c>
      <c r="K135" s="12" t="s">
        <v>24</v>
      </c>
      <c r="L135" s="8" t="s">
        <v>27</v>
      </c>
      <c r="M135" s="8" t="str">
        <f>VLOOKUP(Vehiculos20229[[#This Row],[Proyecto]],[3]Proyectos!$C$6:$H$44,2,0)</f>
        <v>IC-CL-F03-0007</v>
      </c>
      <c r="N135" s="8" t="str">
        <f>VLOOKUP(Vehiculos20229[[#This Row],[Proyecto]],[3]Proyectos!$C$6:$H$44,6,0)</f>
        <v>O&amp;M</v>
      </c>
      <c r="O135" s="8" t="s">
        <v>25</v>
      </c>
      <c r="P135" s="27" t="s">
        <v>865</v>
      </c>
      <c r="Q135" s="51">
        <v>501198913193</v>
      </c>
      <c r="R135" s="16">
        <v>46586</v>
      </c>
      <c r="S135" s="8" t="s">
        <v>255</v>
      </c>
      <c r="T135" s="45"/>
    </row>
    <row r="136" spans="2:20" x14ac:dyDescent="0.25">
      <c r="B136" s="8">
        <v>125</v>
      </c>
      <c r="C136" s="9">
        <v>45826.456484027774</v>
      </c>
      <c r="D136" s="33" t="s">
        <v>710</v>
      </c>
      <c r="E136" s="39" t="s">
        <v>21</v>
      </c>
      <c r="F136" s="12">
        <v>2023</v>
      </c>
      <c r="G136" s="11" t="s">
        <v>595</v>
      </c>
      <c r="H136" s="12" t="s">
        <v>711</v>
      </c>
      <c r="I136" s="8" t="s">
        <v>23</v>
      </c>
      <c r="J136" s="12" t="s">
        <v>35</v>
      </c>
      <c r="K136" s="12" t="s">
        <v>33</v>
      </c>
      <c r="L136" s="8" t="s">
        <v>27</v>
      </c>
      <c r="M136" s="8" t="str">
        <f>VLOOKUP(Vehiculos20229[[#This Row],[Proyecto]],[3]Proyectos!$C$6:$H$44,2,0)</f>
        <v>IC-CL-F03-0007</v>
      </c>
      <c r="N136" s="8" t="str">
        <f>VLOOKUP(Vehiculos20229[[#This Row],[Proyecto]],[3]Proyectos!$C$6:$H$44,6,0)</f>
        <v>O&amp;M</v>
      </c>
      <c r="O136" s="8" t="s">
        <v>25</v>
      </c>
      <c r="P136" s="27" t="s">
        <v>775</v>
      </c>
      <c r="Q136" s="51" t="s">
        <v>747</v>
      </c>
      <c r="R136" s="16">
        <v>46249</v>
      </c>
      <c r="S136" s="8" t="s">
        <v>255</v>
      </c>
      <c r="T136" s="45"/>
    </row>
    <row r="137" spans="2:20" x14ac:dyDescent="0.25">
      <c r="B137" s="8">
        <v>126</v>
      </c>
      <c r="C137" s="9">
        <v>45826.456484027774</v>
      </c>
      <c r="D137" s="15" t="s">
        <v>726</v>
      </c>
      <c r="E137" s="21" t="s">
        <v>21</v>
      </c>
      <c r="F137" s="8">
        <v>2022</v>
      </c>
      <c r="G137" s="11" t="s">
        <v>595</v>
      </c>
      <c r="H137" s="12" t="s">
        <v>727</v>
      </c>
      <c r="I137" s="8" t="s">
        <v>23</v>
      </c>
      <c r="J137" s="12" t="s">
        <v>319</v>
      </c>
      <c r="K137" s="8" t="s">
        <v>236</v>
      </c>
      <c r="L137" s="8" t="s">
        <v>41</v>
      </c>
      <c r="M137" s="8" t="str">
        <f>VLOOKUP(Vehiculos20229[[#This Row],[Proyecto]],[3]Proyectos!$C$6:$H$44,2,0)</f>
        <v>ST-TG-V05-0005</v>
      </c>
      <c r="N137" s="8" t="str">
        <f>VLOOKUP(Vehiculos20229[[#This Row],[Proyecto]],[3]Proyectos!$C$6:$H$44,6,0)</f>
        <v>Operaciones Tecnicas</v>
      </c>
      <c r="O137" s="8" t="s">
        <v>249</v>
      </c>
      <c r="P137" s="13" t="s">
        <v>776</v>
      </c>
      <c r="Q137" s="51" t="s">
        <v>748</v>
      </c>
      <c r="R137" s="14" t="s">
        <v>749</v>
      </c>
      <c r="S137" s="8" t="s">
        <v>255</v>
      </c>
      <c r="T137" s="31"/>
    </row>
    <row r="138" spans="2:20" x14ac:dyDescent="0.25">
      <c r="B138" s="8">
        <v>127</v>
      </c>
      <c r="C138" s="9">
        <v>45826.456484027774</v>
      </c>
      <c r="D138" s="10" t="s">
        <v>838</v>
      </c>
      <c r="E138" s="21" t="s">
        <v>26</v>
      </c>
      <c r="F138" s="8">
        <v>2024</v>
      </c>
      <c r="G138" s="8" t="s">
        <v>357</v>
      </c>
      <c r="H138" s="12" t="s">
        <v>839</v>
      </c>
      <c r="I138" s="8" t="s">
        <v>23</v>
      </c>
      <c r="J138" s="12" t="s">
        <v>319</v>
      </c>
      <c r="K138" s="8" t="s">
        <v>571</v>
      </c>
      <c r="L138" s="8" t="s">
        <v>237</v>
      </c>
      <c r="M138" s="8" t="str">
        <f>VLOOKUP(Vehiculos20229[[#This Row],[Proyecto]],[3]Proyectos!$C$6:$H$44,2,0)</f>
        <v>ST-TG-V05-0001</v>
      </c>
      <c r="N138" s="8" t="str">
        <f>VLOOKUP(Vehiculos20229[[#This Row],[Proyecto]],[3]Proyectos!$C$6:$H$44,6,0)</f>
        <v>Operaciones Tecnicas</v>
      </c>
      <c r="O138" s="8" t="s">
        <v>641</v>
      </c>
      <c r="P138" s="13" t="s">
        <v>840</v>
      </c>
      <c r="Q138" s="51" t="s">
        <v>841</v>
      </c>
      <c r="R138" s="14">
        <v>45644</v>
      </c>
      <c r="S138" s="8" t="s">
        <v>255</v>
      </c>
      <c r="T138" s="31"/>
    </row>
    <row r="139" spans="2:20" x14ac:dyDescent="0.25">
      <c r="B139" s="8">
        <v>128</v>
      </c>
      <c r="C139" s="9">
        <v>45826.456484027774</v>
      </c>
      <c r="D139" s="15" t="s">
        <v>842</v>
      </c>
      <c r="E139" s="21" t="s">
        <v>26</v>
      </c>
      <c r="F139" s="8">
        <v>2024</v>
      </c>
      <c r="G139" s="8" t="s">
        <v>357</v>
      </c>
      <c r="H139" s="12" t="s">
        <v>843</v>
      </c>
      <c r="I139" s="8" t="s">
        <v>23</v>
      </c>
      <c r="J139" s="12" t="s">
        <v>319</v>
      </c>
      <c r="K139" s="8" t="s">
        <v>43</v>
      </c>
      <c r="L139" s="8" t="s">
        <v>237</v>
      </c>
      <c r="M139" s="8" t="str">
        <f>VLOOKUP(Vehiculos20229[[#This Row],[Proyecto]],[3]Proyectos!$C$6:$H$44,2,0)</f>
        <v>ST-TG-V05-0001</v>
      </c>
      <c r="N139" s="8" t="str">
        <f>VLOOKUP(Vehiculos20229[[#This Row],[Proyecto]],[3]Proyectos!$C$6:$H$44,6,0)</f>
        <v>Operaciones Tecnicas</v>
      </c>
      <c r="O139" s="8" t="s">
        <v>641</v>
      </c>
      <c r="P139" s="13" t="s">
        <v>767</v>
      </c>
      <c r="Q139" s="51" t="s">
        <v>741</v>
      </c>
      <c r="R139" s="14">
        <v>45545</v>
      </c>
      <c r="S139" s="8" t="s">
        <v>255</v>
      </c>
      <c r="T139" s="31"/>
    </row>
    <row r="140" spans="2:20" x14ac:dyDescent="0.25">
      <c r="B140" s="8">
        <v>129</v>
      </c>
      <c r="C140" s="9">
        <v>45826.456484027774</v>
      </c>
      <c r="D140" s="15" t="s">
        <v>844</v>
      </c>
      <c r="E140" s="21" t="s">
        <v>26</v>
      </c>
      <c r="F140" s="8">
        <v>2024</v>
      </c>
      <c r="G140" s="8" t="s">
        <v>357</v>
      </c>
      <c r="H140" s="12" t="s">
        <v>845</v>
      </c>
      <c r="I140" s="8" t="s">
        <v>23</v>
      </c>
      <c r="J140" s="12" t="s">
        <v>319</v>
      </c>
      <c r="K140" s="8" t="s">
        <v>534</v>
      </c>
      <c r="L140" s="8" t="s">
        <v>237</v>
      </c>
      <c r="M140" s="8" t="str">
        <f>VLOOKUP(Vehiculos20229[[#This Row],[Proyecto]],[3]Proyectos!$C$6:$H$44,2,0)</f>
        <v>ST-TG-V05-0001</v>
      </c>
      <c r="N140" s="8" t="str">
        <f>VLOOKUP(Vehiculos20229[[#This Row],[Proyecto]],[3]Proyectos!$C$6:$H$44,6,0)</f>
        <v>Operaciones Tecnicas</v>
      </c>
      <c r="O140" s="8" t="s">
        <v>641</v>
      </c>
      <c r="P140" s="13" t="s">
        <v>770</v>
      </c>
      <c r="Q140" s="51" t="s">
        <v>742</v>
      </c>
      <c r="R140" s="14">
        <v>46570</v>
      </c>
      <c r="S140" s="8" t="s">
        <v>255</v>
      </c>
      <c r="T140" s="31"/>
    </row>
    <row r="141" spans="2:20" x14ac:dyDescent="0.25">
      <c r="B141" s="8">
        <v>130</v>
      </c>
      <c r="C141" s="9">
        <v>45826.456484027774</v>
      </c>
      <c r="D141" s="33" t="s">
        <v>59</v>
      </c>
      <c r="E141" s="39" t="s">
        <v>21</v>
      </c>
      <c r="F141" s="12">
        <v>2014</v>
      </c>
      <c r="G141" s="11" t="s">
        <v>595</v>
      </c>
      <c r="H141" s="12" t="s">
        <v>205</v>
      </c>
      <c r="I141" s="8" t="s">
        <v>68</v>
      </c>
      <c r="J141" s="12"/>
      <c r="K141" s="12" t="s">
        <v>28</v>
      </c>
      <c r="L141" s="8" t="s">
        <v>79</v>
      </c>
      <c r="M141" s="8" t="str">
        <f>VLOOKUP(Vehiculos20229[[#This Row],[Proyecto]],[3]Proyectos!$C$6:$H$44,2,0)</f>
        <v>COI-COI-F02-0015</v>
      </c>
      <c r="N141" s="8" t="str">
        <f>VLOOKUP(Vehiculos20229[[#This Row],[Proyecto]],[3]Proyectos!$C$6:$H$44,6,0)</f>
        <v>-</v>
      </c>
      <c r="O141" s="8" t="s">
        <v>229</v>
      </c>
      <c r="P141" s="27" t="s">
        <v>243</v>
      </c>
      <c r="Q141" s="51"/>
      <c r="R141" s="16"/>
      <c r="S141" s="8"/>
      <c r="T141" s="45"/>
    </row>
    <row r="142" spans="2:20" x14ac:dyDescent="0.25">
      <c r="B142" s="8">
        <v>131</v>
      </c>
      <c r="C142" s="9">
        <v>45826.456484027774</v>
      </c>
      <c r="D142" s="33" t="s">
        <v>60</v>
      </c>
      <c r="E142" s="39" t="s">
        <v>21</v>
      </c>
      <c r="F142" s="12">
        <v>2014</v>
      </c>
      <c r="G142" s="11" t="s">
        <v>595</v>
      </c>
      <c r="H142" s="12" t="s">
        <v>206</v>
      </c>
      <c r="I142" s="8" t="s">
        <v>68</v>
      </c>
      <c r="J142" s="12"/>
      <c r="K142" s="12" t="s">
        <v>28</v>
      </c>
      <c r="L142" s="8" t="s">
        <v>79</v>
      </c>
      <c r="M142" s="8" t="str">
        <f>VLOOKUP(Vehiculos20229[[#This Row],[Proyecto]],[3]Proyectos!$C$6:$H$44,2,0)</f>
        <v>COI-COI-F02-0015</v>
      </c>
      <c r="N142" s="8" t="str">
        <f>VLOOKUP(Vehiculos20229[[#This Row],[Proyecto]],[3]Proyectos!$C$6:$H$44,6,0)</f>
        <v>-</v>
      </c>
      <c r="O142" s="8" t="s">
        <v>229</v>
      </c>
      <c r="P142" s="27" t="s">
        <v>243</v>
      </c>
      <c r="Q142" s="51"/>
      <c r="R142" s="16"/>
      <c r="S142" s="8"/>
      <c r="T142" s="45"/>
    </row>
    <row r="143" spans="2:20" x14ac:dyDescent="0.25">
      <c r="B143" s="8">
        <v>132</v>
      </c>
      <c r="C143" s="9">
        <v>45826.456484027774</v>
      </c>
      <c r="D143" s="15" t="s">
        <v>61</v>
      </c>
      <c r="E143" s="21" t="s">
        <v>21</v>
      </c>
      <c r="F143" s="8">
        <v>2014</v>
      </c>
      <c r="G143" s="11" t="s">
        <v>595</v>
      </c>
      <c r="H143" s="8" t="s">
        <v>207</v>
      </c>
      <c r="I143" s="8" t="s">
        <v>68</v>
      </c>
      <c r="J143" s="12"/>
      <c r="K143" s="8" t="s">
        <v>28</v>
      </c>
      <c r="L143" s="8" t="s">
        <v>79</v>
      </c>
      <c r="M143" s="8" t="str">
        <f>VLOOKUP(Vehiculos20229[[#This Row],[Proyecto]],[3]Proyectos!$C$6:$H$44,2,0)</f>
        <v>COI-COI-F02-0015</v>
      </c>
      <c r="N143" s="8" t="str">
        <f>VLOOKUP(Vehiculos20229[[#This Row],[Proyecto]],[3]Proyectos!$C$6:$H$44,6,0)</f>
        <v>-</v>
      </c>
      <c r="O143" s="8" t="s">
        <v>229</v>
      </c>
      <c r="P143" s="13" t="s">
        <v>243</v>
      </c>
      <c r="Q143" s="51"/>
      <c r="R143" s="14"/>
      <c r="S143" s="8"/>
      <c r="T143" s="31"/>
    </row>
    <row r="144" spans="2:20" x14ac:dyDescent="0.25">
      <c r="B144" s="8">
        <v>133</v>
      </c>
      <c r="C144" s="9">
        <v>45826.456484027774</v>
      </c>
      <c r="D144" s="10" t="s">
        <v>62</v>
      </c>
      <c r="E144" s="21" t="s">
        <v>65</v>
      </c>
      <c r="F144" s="8">
        <v>2013</v>
      </c>
      <c r="G144" s="11" t="s">
        <v>63</v>
      </c>
      <c r="H144" s="32" t="s">
        <v>208</v>
      </c>
      <c r="I144" s="8" t="s">
        <v>68</v>
      </c>
      <c r="J144" s="12"/>
      <c r="K144" s="8" t="s">
        <v>28</v>
      </c>
      <c r="L144" s="8" t="s">
        <v>79</v>
      </c>
      <c r="M144" s="8" t="str">
        <f>VLOOKUP(Vehiculos20229[[#This Row],[Proyecto]],[3]Proyectos!$C$6:$H$44,2,0)</f>
        <v>COI-COI-F02-0015</v>
      </c>
      <c r="N144" s="8" t="str">
        <f>VLOOKUP(Vehiculos20229[[#This Row],[Proyecto]],[3]Proyectos!$C$6:$H$44,6,0)</f>
        <v>-</v>
      </c>
      <c r="O144" s="8" t="s">
        <v>229</v>
      </c>
      <c r="P144" s="13" t="s">
        <v>243</v>
      </c>
      <c r="Q144" s="51"/>
      <c r="R144" s="14"/>
      <c r="S144" s="8"/>
      <c r="T144" s="31"/>
    </row>
    <row r="145" spans="2:20" x14ac:dyDescent="0.25">
      <c r="B145" s="8">
        <v>134</v>
      </c>
      <c r="C145" s="9">
        <v>45826.456484027774</v>
      </c>
      <c r="D145" s="15" t="s">
        <v>64</v>
      </c>
      <c r="E145" s="21" t="s">
        <v>65</v>
      </c>
      <c r="F145" s="8">
        <v>2014</v>
      </c>
      <c r="G145" s="11" t="s">
        <v>66</v>
      </c>
      <c r="H145" s="12" t="s">
        <v>67</v>
      </c>
      <c r="I145" s="8" t="s">
        <v>68</v>
      </c>
      <c r="J145" s="12"/>
      <c r="K145" s="8" t="s">
        <v>28</v>
      </c>
      <c r="L145" s="8" t="s">
        <v>394</v>
      </c>
      <c r="M145" s="8" t="str">
        <f>VLOOKUP(Vehiculos20229[[#This Row],[Proyecto]],[3]Proyectos!$C$6:$H$44,2,0)</f>
        <v>COI-COI-F02-0003</v>
      </c>
      <c r="N145" s="8" t="str">
        <f>VLOOKUP(Vehiculos20229[[#This Row],[Proyecto]],[3]Proyectos!$C$6:$H$44,6,0)</f>
        <v>-</v>
      </c>
      <c r="O145" s="8" t="s">
        <v>229</v>
      </c>
      <c r="P145" s="13" t="s">
        <v>243</v>
      </c>
      <c r="Q145" s="51"/>
      <c r="R145" s="14"/>
      <c r="S145" s="8"/>
      <c r="T145" s="31"/>
    </row>
    <row r="146" spans="2:20" x14ac:dyDescent="0.25">
      <c r="B146" s="8">
        <v>135</v>
      </c>
      <c r="C146" s="9">
        <v>45826.456484027774</v>
      </c>
      <c r="D146" s="15" t="s">
        <v>69</v>
      </c>
      <c r="E146" s="21" t="s">
        <v>216</v>
      </c>
      <c r="F146" s="8">
        <v>2016</v>
      </c>
      <c r="G146" s="11" t="s">
        <v>70</v>
      </c>
      <c r="H146" s="12" t="s">
        <v>71</v>
      </c>
      <c r="I146" s="8" t="s">
        <v>68</v>
      </c>
      <c r="J146" s="12"/>
      <c r="K146" s="8" t="s">
        <v>236</v>
      </c>
      <c r="L146" s="8" t="s">
        <v>809</v>
      </c>
      <c r="M146" s="8" t="str">
        <f>VLOOKUP(Vehiculos20229[[#This Row],[Proyecto]],[3]Proyectos!$C$6:$H$44,2,0)</f>
        <v>IC-HW-V05-0004</v>
      </c>
      <c r="N146" s="8" t="str">
        <f>VLOOKUP(Vehiculos20229[[#This Row],[Proyecto]],[3]Proyectos!$C$6:$H$44,6,0)</f>
        <v>Operaciones Tecnicas</v>
      </c>
      <c r="O146" s="8" t="s">
        <v>249</v>
      </c>
      <c r="P146" s="13" t="s">
        <v>409</v>
      </c>
      <c r="Q146" s="51" t="s">
        <v>410</v>
      </c>
      <c r="R146" s="14">
        <v>45504</v>
      </c>
      <c r="S146" s="8" t="s">
        <v>255</v>
      </c>
      <c r="T146" s="31"/>
    </row>
    <row r="147" spans="2:20" x14ac:dyDescent="0.25">
      <c r="B147" s="8">
        <v>136</v>
      </c>
      <c r="C147" s="9">
        <v>45826.456484027774</v>
      </c>
      <c r="D147" s="15" t="s">
        <v>72</v>
      </c>
      <c r="E147" s="21" t="s">
        <v>21</v>
      </c>
      <c r="F147" s="8">
        <v>2016</v>
      </c>
      <c r="G147" s="11" t="s">
        <v>595</v>
      </c>
      <c r="H147" s="12" t="s">
        <v>73</v>
      </c>
      <c r="I147" s="8" t="s">
        <v>68</v>
      </c>
      <c r="J147" s="12"/>
      <c r="K147" s="8" t="s">
        <v>28</v>
      </c>
      <c r="L147" s="8" t="s">
        <v>79</v>
      </c>
      <c r="M147" s="8" t="str">
        <f>VLOOKUP(Vehiculos20229[[#This Row],[Proyecto]],[3]Proyectos!$C$6:$H$44,2,0)</f>
        <v>COI-COI-F02-0015</v>
      </c>
      <c r="N147" s="8" t="str">
        <f>VLOOKUP(Vehiculos20229[[#This Row],[Proyecto]],[3]Proyectos!$C$6:$H$44,6,0)</f>
        <v>-</v>
      </c>
      <c r="O147" s="8" t="s">
        <v>229</v>
      </c>
      <c r="P147" s="13" t="s">
        <v>243</v>
      </c>
      <c r="Q147" s="51"/>
      <c r="R147" s="14"/>
      <c r="S147" s="8"/>
      <c r="T147" s="31"/>
    </row>
    <row r="148" spans="2:20" x14ac:dyDescent="0.25">
      <c r="B148" s="8">
        <v>137</v>
      </c>
      <c r="C148" s="9">
        <v>45826.456484027774</v>
      </c>
      <c r="D148" s="10" t="s">
        <v>74</v>
      </c>
      <c r="E148" s="21" t="s">
        <v>21</v>
      </c>
      <c r="F148" s="8">
        <v>2016</v>
      </c>
      <c r="G148" s="11" t="s">
        <v>595</v>
      </c>
      <c r="H148" s="32" t="s">
        <v>75</v>
      </c>
      <c r="I148" s="8" t="s">
        <v>68</v>
      </c>
      <c r="J148" s="17"/>
      <c r="K148" s="8" t="s">
        <v>28</v>
      </c>
      <c r="L148" s="8" t="s">
        <v>79</v>
      </c>
      <c r="M148" s="8" t="str">
        <f>VLOOKUP(Vehiculos20229[[#This Row],[Proyecto]],[3]Proyectos!$C$6:$H$44,2,0)</f>
        <v>COI-COI-F02-0015</v>
      </c>
      <c r="N148" s="8" t="str">
        <f>VLOOKUP(Vehiculos20229[[#This Row],[Proyecto]],[3]Proyectos!$C$6:$H$44,6,0)</f>
        <v>-</v>
      </c>
      <c r="O148" s="8" t="s">
        <v>229</v>
      </c>
      <c r="P148" s="13" t="s">
        <v>243</v>
      </c>
      <c r="Q148" s="51"/>
      <c r="R148" s="14"/>
      <c r="S148" s="8"/>
      <c r="T148" s="31"/>
    </row>
    <row r="149" spans="2:20" x14ac:dyDescent="0.25">
      <c r="B149" s="8">
        <v>138</v>
      </c>
      <c r="C149" s="9">
        <v>45826.456484027774</v>
      </c>
      <c r="D149" s="15" t="s">
        <v>77</v>
      </c>
      <c r="E149" s="21" t="s">
        <v>21</v>
      </c>
      <c r="F149" s="8">
        <v>2016</v>
      </c>
      <c r="G149" s="11" t="s">
        <v>595</v>
      </c>
      <c r="H149" s="12" t="s">
        <v>78</v>
      </c>
      <c r="I149" s="8" t="s">
        <v>68</v>
      </c>
      <c r="J149" s="12"/>
      <c r="K149" s="8" t="s">
        <v>28</v>
      </c>
      <c r="L149" s="8" t="s">
        <v>394</v>
      </c>
      <c r="M149" s="8" t="str">
        <f>VLOOKUP(Vehiculos20229[[#This Row],[Proyecto]],[3]Proyectos!$C$6:$H$44,2,0)</f>
        <v>COI-COI-F02-0003</v>
      </c>
      <c r="N149" s="8" t="str">
        <f>VLOOKUP(Vehiculos20229[[#This Row],[Proyecto]],[3]Proyectos!$C$6:$H$44,6,0)</f>
        <v>-</v>
      </c>
      <c r="O149" s="8" t="s">
        <v>229</v>
      </c>
      <c r="P149" s="13" t="s">
        <v>243</v>
      </c>
      <c r="Q149" s="51"/>
      <c r="R149" s="14"/>
      <c r="S149" s="8"/>
      <c r="T149" s="31"/>
    </row>
    <row r="150" spans="2:20" x14ac:dyDescent="0.25">
      <c r="B150" s="8">
        <v>139</v>
      </c>
      <c r="C150" s="9">
        <v>45826.456484027774</v>
      </c>
      <c r="D150" s="15" t="s">
        <v>80</v>
      </c>
      <c r="E150" s="21" t="s">
        <v>21</v>
      </c>
      <c r="F150" s="12">
        <v>2016</v>
      </c>
      <c r="G150" s="11" t="s">
        <v>595</v>
      </c>
      <c r="H150" s="12" t="s">
        <v>81</v>
      </c>
      <c r="I150" s="12" t="s">
        <v>68</v>
      </c>
      <c r="J150" s="12"/>
      <c r="K150" s="8" t="s">
        <v>47</v>
      </c>
      <c r="L150" s="12" t="s">
        <v>79</v>
      </c>
      <c r="M150" s="8" t="str">
        <f>VLOOKUP(Vehiculos20229[[#This Row],[Proyecto]],[3]Proyectos!$C$6:$H$44,2,0)</f>
        <v>COI-COI-F02-0015</v>
      </c>
      <c r="N150" s="8" t="str">
        <f>VLOOKUP(Vehiculos20229[[#This Row],[Proyecto]],[3]Proyectos!$C$6:$H$44,6,0)</f>
        <v>-</v>
      </c>
      <c r="O150" s="8" t="s">
        <v>229</v>
      </c>
      <c r="P150" s="27" t="s">
        <v>243</v>
      </c>
      <c r="Q150" s="52"/>
      <c r="R150" s="16"/>
      <c r="S150" s="8"/>
      <c r="T150" s="45"/>
    </row>
    <row r="151" spans="2:20" x14ac:dyDescent="0.25">
      <c r="B151" s="8">
        <v>140</v>
      </c>
      <c r="C151" s="9">
        <v>45826.456484027774</v>
      </c>
      <c r="D151" s="34" t="s">
        <v>238</v>
      </c>
      <c r="E151" s="21" t="s">
        <v>21</v>
      </c>
      <c r="F151" s="12">
        <v>2016</v>
      </c>
      <c r="G151" s="11" t="s">
        <v>595</v>
      </c>
      <c r="H151" s="12" t="s">
        <v>239</v>
      </c>
      <c r="I151" s="12" t="s">
        <v>68</v>
      </c>
      <c r="J151" s="12"/>
      <c r="K151" s="8"/>
      <c r="L151" s="12" t="s">
        <v>79</v>
      </c>
      <c r="M151" s="8" t="str">
        <f>VLOOKUP(Vehiculos20229[[#This Row],[Proyecto]],[3]Proyectos!$C$6:$H$44,2,0)</f>
        <v>COI-COI-F02-0015</v>
      </c>
      <c r="N151" s="8" t="str">
        <f>VLOOKUP(Vehiculos20229[[#This Row],[Proyecto]],[3]Proyectos!$C$6:$H$44,6,0)</f>
        <v>-</v>
      </c>
      <c r="O151" s="8" t="s">
        <v>229</v>
      </c>
      <c r="P151" s="27" t="s">
        <v>243</v>
      </c>
      <c r="Q151" s="52"/>
      <c r="R151" s="16"/>
      <c r="S151" s="42"/>
      <c r="T151" s="45"/>
    </row>
    <row r="152" spans="2:20" x14ac:dyDescent="0.25">
      <c r="B152" s="8">
        <v>141</v>
      </c>
      <c r="C152" s="9">
        <v>45826.456484027774</v>
      </c>
      <c r="D152" s="15" t="s">
        <v>82</v>
      </c>
      <c r="E152" s="21" t="s">
        <v>83</v>
      </c>
      <c r="F152" s="8">
        <v>2013</v>
      </c>
      <c r="G152" s="11" t="s">
        <v>84</v>
      </c>
      <c r="H152" s="12" t="s">
        <v>230</v>
      </c>
      <c r="I152" s="8" t="s">
        <v>68</v>
      </c>
      <c r="J152" s="12"/>
      <c r="K152" s="8" t="s">
        <v>28</v>
      </c>
      <c r="L152" s="8" t="s">
        <v>87</v>
      </c>
      <c r="M152" s="8" t="str">
        <f>VLOOKUP(Vehiculos20229[[#This Row],[Proyecto]],[3]Proyectos!$C$6:$H$44,2,0)</f>
        <v>-</v>
      </c>
      <c r="N152" s="8" t="str">
        <f>VLOOKUP(Vehiculos20229[[#This Row],[Proyecto]],[3]Proyectos!$C$6:$H$44,6,0)</f>
        <v>-</v>
      </c>
      <c r="O152" s="8" t="s">
        <v>229</v>
      </c>
      <c r="P152" s="13" t="s">
        <v>243</v>
      </c>
      <c r="Q152" s="51"/>
      <c r="R152" s="14"/>
      <c r="S152" s="8"/>
      <c r="T152" s="31"/>
    </row>
    <row r="153" spans="2:20" x14ac:dyDescent="0.25">
      <c r="B153" s="8">
        <v>142</v>
      </c>
      <c r="C153" s="9">
        <v>45826.456484027774</v>
      </c>
      <c r="D153" s="15" t="s">
        <v>85</v>
      </c>
      <c r="E153" s="21" t="s">
        <v>26</v>
      </c>
      <c r="F153" s="8">
        <v>2005</v>
      </c>
      <c r="G153" s="11" t="s">
        <v>86</v>
      </c>
      <c r="H153" s="12" t="s">
        <v>514</v>
      </c>
      <c r="I153" s="8" t="s">
        <v>68</v>
      </c>
      <c r="J153" s="12"/>
      <c r="K153" s="8" t="s">
        <v>28</v>
      </c>
      <c r="L153" s="8" t="s">
        <v>87</v>
      </c>
      <c r="M153" s="8" t="str">
        <f>VLOOKUP(Vehiculos20229[[#This Row],[Proyecto]],[3]Proyectos!$C$6:$H$44,2,0)</f>
        <v>-</v>
      </c>
      <c r="N153" s="8" t="str">
        <f>VLOOKUP(Vehiculos20229[[#This Row],[Proyecto]],[3]Proyectos!$C$6:$H$44,6,0)</f>
        <v>-</v>
      </c>
      <c r="O153" s="8" t="s">
        <v>229</v>
      </c>
      <c r="P153" s="13" t="s">
        <v>243</v>
      </c>
      <c r="Q153" s="51"/>
      <c r="R153" s="14"/>
      <c r="S153" s="8"/>
      <c r="T153" s="31"/>
    </row>
    <row r="154" spans="2:20" x14ac:dyDescent="0.25">
      <c r="B154" s="8">
        <v>143</v>
      </c>
      <c r="C154" s="9">
        <v>45826.456484027774</v>
      </c>
      <c r="D154" s="33" t="s">
        <v>88</v>
      </c>
      <c r="E154" s="39" t="s">
        <v>21</v>
      </c>
      <c r="F154" s="12">
        <v>2018</v>
      </c>
      <c r="G154" s="11" t="s">
        <v>595</v>
      </c>
      <c r="H154" s="12" t="s">
        <v>89</v>
      </c>
      <c r="I154" s="8" t="s">
        <v>68</v>
      </c>
      <c r="J154" s="12"/>
      <c r="K154" s="12" t="s">
        <v>24</v>
      </c>
      <c r="L154" s="8" t="s">
        <v>79</v>
      </c>
      <c r="M154" s="8" t="str">
        <f>VLOOKUP(Vehiculos20229[[#This Row],[Proyecto]],[3]Proyectos!$C$6:$H$44,2,0)</f>
        <v>COI-COI-F02-0015</v>
      </c>
      <c r="N154" s="8" t="str">
        <f>VLOOKUP(Vehiculos20229[[#This Row],[Proyecto]],[3]Proyectos!$C$6:$H$44,6,0)</f>
        <v>-</v>
      </c>
      <c r="O154" s="8" t="s">
        <v>229</v>
      </c>
      <c r="P154" s="27" t="s">
        <v>243</v>
      </c>
      <c r="Q154" s="51"/>
      <c r="R154" s="16"/>
      <c r="S154" s="8"/>
      <c r="T154" s="45"/>
    </row>
    <row r="155" spans="2:20" x14ac:dyDescent="0.25">
      <c r="B155" s="8">
        <v>144</v>
      </c>
      <c r="C155" s="9">
        <v>45826.456484027774</v>
      </c>
      <c r="D155" s="15" t="s">
        <v>90</v>
      </c>
      <c r="E155" s="21" t="s">
        <v>21</v>
      </c>
      <c r="F155" s="12">
        <v>2018</v>
      </c>
      <c r="G155" s="11" t="s">
        <v>595</v>
      </c>
      <c r="H155" s="12" t="s">
        <v>91</v>
      </c>
      <c r="I155" s="12" t="s">
        <v>68</v>
      </c>
      <c r="J155" s="12"/>
      <c r="K155" s="8" t="s">
        <v>28</v>
      </c>
      <c r="L155" s="8" t="s">
        <v>79</v>
      </c>
      <c r="M155" s="8" t="str">
        <f>VLOOKUP(Vehiculos20229[[#This Row],[Proyecto]],[3]Proyectos!$C$6:$H$44,2,0)</f>
        <v>COI-COI-F02-0015</v>
      </c>
      <c r="N155" s="8" t="str">
        <f>VLOOKUP(Vehiculos20229[[#This Row],[Proyecto]],[3]Proyectos!$C$6:$H$44,6,0)</f>
        <v>-</v>
      </c>
      <c r="O155" s="8" t="s">
        <v>229</v>
      </c>
      <c r="P155" s="27" t="s">
        <v>243</v>
      </c>
      <c r="Q155" s="35"/>
      <c r="R155" s="16"/>
      <c r="S155" s="8"/>
      <c r="T155" s="45"/>
    </row>
    <row r="156" spans="2:20" x14ac:dyDescent="0.25">
      <c r="B156" s="8">
        <v>145</v>
      </c>
      <c r="C156" s="9">
        <v>45826.456484027774</v>
      </c>
      <c r="D156" s="33" t="s">
        <v>93</v>
      </c>
      <c r="E156" s="39" t="s">
        <v>21</v>
      </c>
      <c r="F156" s="12">
        <v>2019</v>
      </c>
      <c r="G156" s="11" t="s">
        <v>595</v>
      </c>
      <c r="H156" s="12" t="s">
        <v>94</v>
      </c>
      <c r="I156" s="8" t="s">
        <v>68</v>
      </c>
      <c r="J156" s="12"/>
      <c r="K156" s="8" t="s">
        <v>235</v>
      </c>
      <c r="L156" s="8" t="s">
        <v>399</v>
      </c>
      <c r="M156" s="8" t="str">
        <f>VLOOKUP(Vehiculos20229[[#This Row],[Proyecto]],[3]Proyectos!$C$6:$H$44,2,0)</f>
        <v>IC-CL-V10-0022</v>
      </c>
      <c r="N156" s="8" t="str">
        <f>VLOOKUP(Vehiculos20229[[#This Row],[Proyecto]],[3]Proyectos!$C$6:$H$44,6,0)</f>
        <v>Proyectos</v>
      </c>
      <c r="O156" s="8" t="s">
        <v>233</v>
      </c>
      <c r="P156" s="27" t="s">
        <v>577</v>
      </c>
      <c r="Q156" s="51" t="s">
        <v>221</v>
      </c>
      <c r="R156" s="16">
        <v>46012</v>
      </c>
      <c r="S156" s="8" t="s">
        <v>255</v>
      </c>
      <c r="T156" s="45"/>
    </row>
    <row r="157" spans="2:20" x14ac:dyDescent="0.25">
      <c r="B157" s="8">
        <v>146</v>
      </c>
      <c r="C157" s="9">
        <v>45826.456484027774</v>
      </c>
      <c r="D157" s="33" t="s">
        <v>95</v>
      </c>
      <c r="E157" s="39" t="s">
        <v>21</v>
      </c>
      <c r="F157" s="12">
        <v>2019</v>
      </c>
      <c r="G157" s="11" t="s">
        <v>595</v>
      </c>
      <c r="H157" s="12" t="s">
        <v>96</v>
      </c>
      <c r="I157" s="8" t="s">
        <v>68</v>
      </c>
      <c r="J157" s="12"/>
      <c r="K157" s="8" t="s">
        <v>235</v>
      </c>
      <c r="L157" s="8" t="s">
        <v>561</v>
      </c>
      <c r="M157" s="8" t="str">
        <f>VLOOKUP(Vehiculos20229[[#This Row],[Proyecto]],[3]Proyectos!$C$6:$H$44,2,0)</f>
        <v>ST-TG-V10-0006</v>
      </c>
      <c r="N157" s="8" t="str">
        <f>VLOOKUP(Vehiculos20229[[#This Row],[Proyecto]],[3]Proyectos!$C$6:$H$44,6,0)</f>
        <v>Proyectos</v>
      </c>
      <c r="O157" s="8" t="s">
        <v>233</v>
      </c>
      <c r="P157" s="27" t="s">
        <v>652</v>
      </c>
      <c r="Q157" s="51" t="s">
        <v>515</v>
      </c>
      <c r="R157" s="16"/>
      <c r="S157" s="8" t="s">
        <v>255</v>
      </c>
      <c r="T157" s="45"/>
    </row>
    <row r="158" spans="2:20" x14ac:dyDescent="0.25">
      <c r="B158" s="8">
        <v>147</v>
      </c>
      <c r="C158" s="9">
        <v>45826.456484027774</v>
      </c>
      <c r="D158" s="10" t="s">
        <v>97</v>
      </c>
      <c r="E158" s="21" t="s">
        <v>83</v>
      </c>
      <c r="F158" s="8">
        <v>2018</v>
      </c>
      <c r="G158" s="11" t="s">
        <v>595</v>
      </c>
      <c r="H158" s="32" t="s">
        <v>98</v>
      </c>
      <c r="I158" s="8" t="s">
        <v>68</v>
      </c>
      <c r="J158" s="12"/>
      <c r="K158" s="54" t="s">
        <v>28</v>
      </c>
      <c r="L158" s="8" t="s">
        <v>87</v>
      </c>
      <c r="M158" s="8" t="str">
        <f>VLOOKUP(Vehiculos20229[[#This Row],[Proyecto]],[3]Proyectos!$C$6:$H$44,2,0)</f>
        <v>-</v>
      </c>
      <c r="N158" s="8" t="str">
        <f>VLOOKUP(Vehiculos20229[[#This Row],[Proyecto]],[3]Proyectos!$C$6:$H$44,6,0)</f>
        <v>-</v>
      </c>
      <c r="O158" s="8" t="s">
        <v>229</v>
      </c>
      <c r="P158" s="13" t="s">
        <v>243</v>
      </c>
      <c r="Q158" s="51"/>
      <c r="R158" s="14"/>
      <c r="S158" s="8"/>
      <c r="T158" s="31"/>
    </row>
    <row r="159" spans="2:20" x14ac:dyDescent="0.25">
      <c r="B159" s="8">
        <v>148</v>
      </c>
      <c r="C159" s="9">
        <v>45826.456484027774</v>
      </c>
      <c r="D159" s="33" t="s">
        <v>99</v>
      </c>
      <c r="E159" s="39" t="s">
        <v>21</v>
      </c>
      <c r="F159" s="12">
        <v>2018</v>
      </c>
      <c r="G159" s="11" t="s">
        <v>595</v>
      </c>
      <c r="H159" s="12" t="s">
        <v>100</v>
      </c>
      <c r="I159" s="8" t="s">
        <v>68</v>
      </c>
      <c r="J159" s="12"/>
      <c r="K159" s="12" t="s">
        <v>217</v>
      </c>
      <c r="L159" s="8" t="s">
        <v>79</v>
      </c>
      <c r="M159" s="8" t="str">
        <f>VLOOKUP(Vehiculos20229[[#This Row],[Proyecto]],[3]Proyectos!$C$6:$H$44,2,0)</f>
        <v>COI-COI-F02-0015</v>
      </c>
      <c r="N159" s="8" t="str">
        <f>VLOOKUP(Vehiculos20229[[#This Row],[Proyecto]],[3]Proyectos!$C$6:$H$44,6,0)</f>
        <v>-</v>
      </c>
      <c r="O159" s="8" t="s">
        <v>229</v>
      </c>
      <c r="P159" s="27" t="s">
        <v>243</v>
      </c>
      <c r="Q159" s="51"/>
      <c r="R159" s="16"/>
      <c r="S159" s="8"/>
      <c r="T159" s="31"/>
    </row>
    <row r="160" spans="2:20" x14ac:dyDescent="0.25">
      <c r="B160" s="8">
        <v>149</v>
      </c>
      <c r="C160" s="9">
        <v>45826.456484027774</v>
      </c>
      <c r="D160" s="15" t="s">
        <v>101</v>
      </c>
      <c r="E160" s="21" t="s">
        <v>21</v>
      </c>
      <c r="F160" s="8">
        <v>2018</v>
      </c>
      <c r="G160" s="11" t="s">
        <v>595</v>
      </c>
      <c r="H160" s="38" t="s">
        <v>102</v>
      </c>
      <c r="I160" s="8" t="s">
        <v>68</v>
      </c>
      <c r="J160" s="12"/>
      <c r="K160" s="8" t="s">
        <v>24</v>
      </c>
      <c r="L160" s="8" t="s">
        <v>79</v>
      </c>
      <c r="M160" s="8" t="str">
        <f>VLOOKUP(Vehiculos20229[[#This Row],[Proyecto]],[3]Proyectos!$C$6:$H$44,2,0)</f>
        <v>COI-COI-F02-0015</v>
      </c>
      <c r="N160" s="8" t="str">
        <f>VLOOKUP(Vehiculos20229[[#This Row],[Proyecto]],[3]Proyectos!$C$6:$H$44,6,0)</f>
        <v>-</v>
      </c>
      <c r="O160" s="8" t="s">
        <v>229</v>
      </c>
      <c r="P160" s="13" t="s">
        <v>243</v>
      </c>
      <c r="Q160" s="51"/>
      <c r="R160" s="14"/>
      <c r="S160" s="8"/>
      <c r="T160" s="31"/>
    </row>
    <row r="161" spans="2:20" x14ac:dyDescent="0.25">
      <c r="B161" s="8">
        <v>150</v>
      </c>
      <c r="C161" s="9">
        <v>45826.456484027774</v>
      </c>
      <c r="D161" s="10" t="s">
        <v>103</v>
      </c>
      <c r="E161" s="21" t="s">
        <v>21</v>
      </c>
      <c r="F161" s="8">
        <v>2018</v>
      </c>
      <c r="G161" s="11" t="s">
        <v>595</v>
      </c>
      <c r="H161" s="12" t="s">
        <v>104</v>
      </c>
      <c r="I161" s="8" t="s">
        <v>68</v>
      </c>
      <c r="J161" s="12"/>
      <c r="K161" s="8" t="s">
        <v>28</v>
      </c>
      <c r="L161" s="8" t="s">
        <v>79</v>
      </c>
      <c r="M161" s="8" t="str">
        <f>VLOOKUP(Vehiculos20229[[#This Row],[Proyecto]],[3]Proyectos!$C$6:$H$44,2,0)</f>
        <v>COI-COI-F02-0015</v>
      </c>
      <c r="N161" s="8" t="str">
        <f>VLOOKUP(Vehiculos20229[[#This Row],[Proyecto]],[3]Proyectos!$C$6:$H$44,6,0)</f>
        <v>-</v>
      </c>
      <c r="O161" s="8" t="s">
        <v>229</v>
      </c>
      <c r="P161" s="13" t="s">
        <v>243</v>
      </c>
      <c r="Q161" s="51"/>
      <c r="R161" s="14"/>
      <c r="S161" s="8"/>
      <c r="T161" s="31"/>
    </row>
    <row r="162" spans="2:20" x14ac:dyDescent="0.25">
      <c r="B162" s="8">
        <v>151</v>
      </c>
      <c r="C162" s="9">
        <v>45826.456484027774</v>
      </c>
      <c r="D162" s="33" t="s">
        <v>105</v>
      </c>
      <c r="E162" s="39" t="s">
        <v>21</v>
      </c>
      <c r="F162" s="12">
        <v>2018</v>
      </c>
      <c r="G162" s="11" t="s">
        <v>595</v>
      </c>
      <c r="H162" s="12" t="s">
        <v>106</v>
      </c>
      <c r="I162" s="8" t="s">
        <v>68</v>
      </c>
      <c r="J162" s="12"/>
      <c r="K162" s="12" t="s">
        <v>43</v>
      </c>
      <c r="L162" s="8" t="s">
        <v>79</v>
      </c>
      <c r="M162" s="8" t="str">
        <f>VLOOKUP(Vehiculos20229[[#This Row],[Proyecto]],[3]Proyectos!$C$6:$H$44,2,0)</f>
        <v>COI-COI-F02-0015</v>
      </c>
      <c r="N162" s="8" t="str">
        <f>VLOOKUP(Vehiculos20229[[#This Row],[Proyecto]],[3]Proyectos!$C$6:$H$44,6,0)</f>
        <v>-</v>
      </c>
      <c r="O162" s="8" t="s">
        <v>229</v>
      </c>
      <c r="P162" s="27" t="s">
        <v>243</v>
      </c>
      <c r="Q162" s="51"/>
      <c r="R162" s="16"/>
      <c r="S162" s="42"/>
      <c r="T162" s="45"/>
    </row>
    <row r="163" spans="2:20" x14ac:dyDescent="0.25">
      <c r="B163" s="8">
        <v>152</v>
      </c>
      <c r="C163" s="9">
        <v>45826.456484027774</v>
      </c>
      <c r="D163" s="33" t="s">
        <v>552</v>
      </c>
      <c r="E163" s="39" t="s">
        <v>553</v>
      </c>
      <c r="F163" s="12">
        <v>2005</v>
      </c>
      <c r="G163" s="11" t="s">
        <v>554</v>
      </c>
      <c r="H163" s="12" t="s">
        <v>555</v>
      </c>
      <c r="I163" s="8" t="s">
        <v>68</v>
      </c>
      <c r="J163" s="12"/>
      <c r="K163" s="12"/>
      <c r="L163" s="8" t="s">
        <v>79</v>
      </c>
      <c r="M163" s="8" t="str">
        <f>VLOOKUP(Vehiculos20229[[#This Row],[Proyecto]],[3]Proyectos!$C$6:$H$44,2,0)</f>
        <v>COI-COI-F02-0015</v>
      </c>
      <c r="N163" s="8" t="str">
        <f>VLOOKUP(Vehiculos20229[[#This Row],[Proyecto]],[3]Proyectos!$C$6:$H$44,6,0)</f>
        <v>-</v>
      </c>
      <c r="O163" s="8" t="s">
        <v>229</v>
      </c>
      <c r="P163" s="27" t="s">
        <v>243</v>
      </c>
      <c r="Q163" s="51"/>
      <c r="R163" s="16"/>
      <c r="S163" s="8"/>
      <c r="T163" s="45"/>
    </row>
    <row r="164" spans="2:20" x14ac:dyDescent="0.25">
      <c r="B164" s="8">
        <v>153</v>
      </c>
      <c r="C164" s="9">
        <v>45826.456484027774</v>
      </c>
      <c r="D164" s="10" t="s">
        <v>556</v>
      </c>
      <c r="E164" s="21" t="s">
        <v>553</v>
      </c>
      <c r="F164" s="8">
        <v>2001</v>
      </c>
      <c r="G164" s="11" t="s">
        <v>557</v>
      </c>
      <c r="H164" s="12" t="s">
        <v>558</v>
      </c>
      <c r="I164" s="8" t="s">
        <v>68</v>
      </c>
      <c r="J164" s="12"/>
      <c r="K164" s="8" t="s">
        <v>28</v>
      </c>
      <c r="L164" s="8" t="s">
        <v>79</v>
      </c>
      <c r="M164" s="8" t="str">
        <f>VLOOKUP(Vehiculos20229[[#This Row],[Proyecto]],[3]Proyectos!$C$6:$H$44,2,0)</f>
        <v>COI-COI-F02-0015</v>
      </c>
      <c r="N164" s="8" t="str">
        <f>VLOOKUP(Vehiculos20229[[#This Row],[Proyecto]],[3]Proyectos!$C$6:$H$44,6,0)</f>
        <v>-</v>
      </c>
      <c r="O164" s="8" t="s">
        <v>229</v>
      </c>
      <c r="P164" s="13" t="s">
        <v>243</v>
      </c>
      <c r="Q164" s="51"/>
      <c r="R164" s="14"/>
      <c r="S164" s="8"/>
      <c r="T164" s="31"/>
    </row>
    <row r="165" spans="2:20" x14ac:dyDescent="0.25">
      <c r="B165" s="8">
        <v>154</v>
      </c>
      <c r="C165" s="9">
        <v>45826.456484027774</v>
      </c>
      <c r="D165" s="48" t="s">
        <v>107</v>
      </c>
      <c r="E165" s="21" t="s">
        <v>83</v>
      </c>
      <c r="F165" s="8">
        <v>2017</v>
      </c>
      <c r="G165" s="11" t="s">
        <v>595</v>
      </c>
      <c r="H165" s="32" t="s">
        <v>108</v>
      </c>
      <c r="I165" s="8" t="s">
        <v>68</v>
      </c>
      <c r="J165" s="17"/>
      <c r="K165" s="8" t="s">
        <v>28</v>
      </c>
      <c r="L165" s="8" t="s">
        <v>79</v>
      </c>
      <c r="M165" s="8" t="str">
        <f>VLOOKUP(Vehiculos20229[[#This Row],[Proyecto]],[3]Proyectos!$C$6:$H$44,2,0)</f>
        <v>COI-COI-F02-0015</v>
      </c>
      <c r="N165" s="8" t="str">
        <f>VLOOKUP(Vehiculos20229[[#This Row],[Proyecto]],[3]Proyectos!$C$6:$H$44,6,0)</f>
        <v>-</v>
      </c>
      <c r="O165" s="8" t="s">
        <v>229</v>
      </c>
      <c r="P165" s="13" t="s">
        <v>243</v>
      </c>
      <c r="Q165" s="51"/>
      <c r="R165" s="14"/>
      <c r="S165" s="42"/>
      <c r="T165" s="31"/>
    </row>
    <row r="166" spans="2:20" x14ac:dyDescent="0.25">
      <c r="B166" s="8">
        <v>155</v>
      </c>
      <c r="C166" s="9">
        <v>45826.456484027774</v>
      </c>
      <c r="D166" s="10" t="s">
        <v>109</v>
      </c>
      <c r="E166" s="21" t="s">
        <v>83</v>
      </c>
      <c r="F166" s="8">
        <v>2017</v>
      </c>
      <c r="G166" s="11" t="s">
        <v>595</v>
      </c>
      <c r="H166" s="32" t="s">
        <v>110</v>
      </c>
      <c r="I166" s="8" t="s">
        <v>68</v>
      </c>
      <c r="J166" s="12"/>
      <c r="K166" s="8" t="s">
        <v>236</v>
      </c>
      <c r="L166" s="8" t="s">
        <v>79</v>
      </c>
      <c r="M166" s="8" t="str">
        <f>VLOOKUP(Vehiculos20229[[#This Row],[Proyecto]],[3]Proyectos!$C$6:$H$44,2,0)</f>
        <v>COI-COI-F02-0015</v>
      </c>
      <c r="N166" s="8" t="str">
        <f>VLOOKUP(Vehiculos20229[[#This Row],[Proyecto]],[3]Proyectos!$C$6:$H$44,6,0)</f>
        <v>-</v>
      </c>
      <c r="O166" s="8" t="s">
        <v>229</v>
      </c>
      <c r="P166" s="13" t="s">
        <v>243</v>
      </c>
      <c r="Q166" s="51"/>
      <c r="R166" s="14"/>
      <c r="S166" s="8"/>
      <c r="T166" s="31"/>
    </row>
    <row r="167" spans="2:20" x14ac:dyDescent="0.25">
      <c r="B167" s="8">
        <v>156</v>
      </c>
      <c r="C167" s="9">
        <v>45826.456484027774</v>
      </c>
      <c r="D167" s="15" t="s">
        <v>111</v>
      </c>
      <c r="E167" s="21" t="s">
        <v>21</v>
      </c>
      <c r="F167" s="8">
        <v>2019</v>
      </c>
      <c r="G167" s="11" t="s">
        <v>595</v>
      </c>
      <c r="H167" s="12" t="s">
        <v>112</v>
      </c>
      <c r="I167" s="8" t="s">
        <v>68</v>
      </c>
      <c r="J167" s="12"/>
      <c r="K167" s="8" t="s">
        <v>28</v>
      </c>
      <c r="L167" s="8" t="s">
        <v>79</v>
      </c>
      <c r="M167" s="8" t="str">
        <f>VLOOKUP(Vehiculos20229[[#This Row],[Proyecto]],[3]Proyectos!$C$6:$H$44,2,0)</f>
        <v>COI-COI-F02-0015</v>
      </c>
      <c r="N167" s="8" t="str">
        <f>VLOOKUP(Vehiculos20229[[#This Row],[Proyecto]],[3]Proyectos!$C$6:$H$44,6,0)</f>
        <v>-</v>
      </c>
      <c r="O167" s="8" t="s">
        <v>229</v>
      </c>
      <c r="P167" s="13" t="s">
        <v>243</v>
      </c>
      <c r="Q167" s="51"/>
      <c r="R167" s="14"/>
      <c r="S167" s="8"/>
      <c r="T167" s="31"/>
    </row>
    <row r="168" spans="2:20" x14ac:dyDescent="0.25">
      <c r="B168" s="8">
        <v>157</v>
      </c>
      <c r="C168" s="9">
        <v>45826.456484027774</v>
      </c>
      <c r="D168" s="15" t="s">
        <v>114</v>
      </c>
      <c r="E168" s="8" t="s">
        <v>21</v>
      </c>
      <c r="F168" s="8">
        <v>2019</v>
      </c>
      <c r="G168" s="11" t="s">
        <v>595</v>
      </c>
      <c r="H168" s="12" t="s">
        <v>669</v>
      </c>
      <c r="I168" s="8" t="s">
        <v>68</v>
      </c>
      <c r="J168" s="12"/>
      <c r="K168" s="8" t="s">
        <v>236</v>
      </c>
      <c r="L168" s="8" t="s">
        <v>809</v>
      </c>
      <c r="M168" s="8" t="str">
        <f>VLOOKUP(Vehiculos20229[[#This Row],[Proyecto]],[3]Proyectos!$C$6:$H$44,2,0)</f>
        <v>IC-HW-V05-0004</v>
      </c>
      <c r="N168" s="8" t="str">
        <f>VLOOKUP(Vehiculos20229[[#This Row],[Proyecto]],[3]Proyectos!$C$6:$H$44,6,0)</f>
        <v>Operaciones Tecnicas</v>
      </c>
      <c r="O168" s="8" t="s">
        <v>249</v>
      </c>
      <c r="P168" s="13" t="s">
        <v>519</v>
      </c>
      <c r="Q168" s="51" t="s">
        <v>520</v>
      </c>
      <c r="R168" s="14" t="s">
        <v>521</v>
      </c>
      <c r="S168" s="8" t="s">
        <v>255</v>
      </c>
      <c r="T168" s="31"/>
    </row>
    <row r="169" spans="2:20" x14ac:dyDescent="0.25">
      <c r="B169" s="8">
        <v>158</v>
      </c>
      <c r="C169" s="9">
        <v>45826.456484027774</v>
      </c>
      <c r="D169" s="15" t="s">
        <v>115</v>
      </c>
      <c r="E169" s="21" t="s">
        <v>21</v>
      </c>
      <c r="F169" s="8">
        <v>2019</v>
      </c>
      <c r="G169" s="11" t="s">
        <v>595</v>
      </c>
      <c r="H169" s="8" t="s">
        <v>116</v>
      </c>
      <c r="I169" s="8" t="s">
        <v>68</v>
      </c>
      <c r="J169" s="12"/>
      <c r="K169" s="8" t="s">
        <v>28</v>
      </c>
      <c r="L169" s="8" t="s">
        <v>57</v>
      </c>
      <c r="M169" s="8" t="str">
        <f>VLOOKUP(Vehiculos20229[[#This Row],[Proyecto]],[3]Proyectos!$C$6:$H$44,2,0)</f>
        <v>IC-TG-F09-0019</v>
      </c>
      <c r="N169" s="8" t="str">
        <f>VLOOKUP(Vehiculos20229[[#This Row],[Proyecto]],[3]Proyectos!$C$6:$H$44,6,0)</f>
        <v>RF y Optimizacion</v>
      </c>
      <c r="O169" s="8" t="s">
        <v>242</v>
      </c>
      <c r="P169" s="13" t="s">
        <v>245</v>
      </c>
      <c r="Q169" s="51" t="s">
        <v>211</v>
      </c>
      <c r="R169" s="14">
        <v>45536</v>
      </c>
      <c r="S169" s="8" t="s">
        <v>255</v>
      </c>
      <c r="T169" s="31"/>
    </row>
    <row r="170" spans="2:20" x14ac:dyDescent="0.25">
      <c r="B170" s="8">
        <v>159</v>
      </c>
      <c r="C170" s="9">
        <v>45826.456484027774</v>
      </c>
      <c r="D170" s="10" t="s">
        <v>117</v>
      </c>
      <c r="E170" s="21" t="s">
        <v>21</v>
      </c>
      <c r="F170" s="8">
        <v>2019</v>
      </c>
      <c r="G170" s="11" t="s">
        <v>595</v>
      </c>
      <c r="H170" s="32" t="s">
        <v>118</v>
      </c>
      <c r="I170" s="8" t="s">
        <v>68</v>
      </c>
      <c r="J170" s="12"/>
      <c r="K170" s="8" t="s">
        <v>28</v>
      </c>
      <c r="L170" s="8" t="s">
        <v>34</v>
      </c>
      <c r="M170" s="8" t="str">
        <f>VLOOKUP(Vehiculos20229[[#This Row],[Proyecto]],[3]Proyectos!$C$6:$H$44,2,0)</f>
        <v>IC-TG-F09-0019</v>
      </c>
      <c r="N170" s="8" t="str">
        <f>VLOOKUP(Vehiculos20229[[#This Row],[Proyecto]],[3]Proyectos!$C$6:$H$44,6,0)</f>
        <v>RF y Optimizacion</v>
      </c>
      <c r="O170" s="8" t="s">
        <v>242</v>
      </c>
      <c r="P170" s="13" t="s">
        <v>578</v>
      </c>
      <c r="Q170" s="51" t="s">
        <v>549</v>
      </c>
      <c r="R170" s="14">
        <v>45595</v>
      </c>
      <c r="S170" s="8" t="s">
        <v>255</v>
      </c>
      <c r="T170" s="31"/>
    </row>
    <row r="171" spans="2:20" x14ac:dyDescent="0.25">
      <c r="B171" s="8">
        <v>160</v>
      </c>
      <c r="C171" s="9">
        <v>45826.456484027774</v>
      </c>
      <c r="D171" s="15" t="s">
        <v>119</v>
      </c>
      <c r="E171" s="21" t="s">
        <v>21</v>
      </c>
      <c r="F171" s="8">
        <v>2019</v>
      </c>
      <c r="G171" s="11" t="s">
        <v>595</v>
      </c>
      <c r="H171" s="8" t="s">
        <v>120</v>
      </c>
      <c r="I171" s="8" t="s">
        <v>68</v>
      </c>
      <c r="J171" s="12"/>
      <c r="K171" s="8" t="s">
        <v>235</v>
      </c>
      <c r="L171" s="8" t="s">
        <v>562</v>
      </c>
      <c r="M171" s="8" t="str">
        <f>VLOOKUP(Vehiculos20229[[#This Row],[Proyecto]],[3]Proyectos!$C$6:$H$44,2,0)</f>
        <v>ST-TG-V10-0004</v>
      </c>
      <c r="N171" s="8" t="str">
        <f>VLOOKUP(Vehiculos20229[[#This Row],[Proyecto]],[3]Proyectos!$C$6:$H$44,6,0)</f>
        <v>Proyectos</v>
      </c>
      <c r="O171" s="8" t="s">
        <v>233</v>
      </c>
      <c r="P171" s="13" t="s">
        <v>702</v>
      </c>
      <c r="Q171" s="51" t="s">
        <v>703</v>
      </c>
      <c r="R171" s="14">
        <v>46242</v>
      </c>
      <c r="S171" s="8" t="s">
        <v>255</v>
      </c>
      <c r="T171" s="31"/>
    </row>
    <row r="172" spans="2:20" x14ac:dyDescent="0.25">
      <c r="B172" s="8">
        <v>161</v>
      </c>
      <c r="C172" s="9">
        <v>45826.456484027774</v>
      </c>
      <c r="D172" s="10" t="s">
        <v>121</v>
      </c>
      <c r="E172" s="21" t="s">
        <v>21</v>
      </c>
      <c r="F172" s="8">
        <v>2019</v>
      </c>
      <c r="G172" s="11" t="s">
        <v>595</v>
      </c>
      <c r="H172" s="12" t="s">
        <v>122</v>
      </c>
      <c r="I172" s="8" t="s">
        <v>68</v>
      </c>
      <c r="J172" s="12"/>
      <c r="K172" s="8" t="s">
        <v>236</v>
      </c>
      <c r="L172" s="8" t="s">
        <v>57</v>
      </c>
      <c r="M172" s="8" t="str">
        <f>VLOOKUP(Vehiculos20229[[#This Row],[Proyecto]],[3]Proyectos!$C$6:$H$44,2,0)</f>
        <v>IC-TG-F09-0019</v>
      </c>
      <c r="N172" s="8" t="str">
        <f>VLOOKUP(Vehiculos20229[[#This Row],[Proyecto]],[3]Proyectos!$C$6:$H$44,6,0)</f>
        <v>RF y Optimizacion</v>
      </c>
      <c r="O172" s="8" t="s">
        <v>242</v>
      </c>
      <c r="P172" s="13" t="s">
        <v>579</v>
      </c>
      <c r="Q172" s="51" t="s">
        <v>403</v>
      </c>
      <c r="R172" s="14">
        <v>45981</v>
      </c>
      <c r="S172" s="8" t="s">
        <v>255</v>
      </c>
      <c r="T172" s="31"/>
    </row>
    <row r="173" spans="2:20" x14ac:dyDescent="0.25">
      <c r="B173" s="8">
        <v>162</v>
      </c>
      <c r="C173" s="9">
        <v>45826.456484027774</v>
      </c>
      <c r="D173" s="15" t="s">
        <v>123</v>
      </c>
      <c r="E173" s="21" t="s">
        <v>21</v>
      </c>
      <c r="F173" s="8">
        <v>2019</v>
      </c>
      <c r="G173" s="11" t="s">
        <v>595</v>
      </c>
      <c r="H173" s="12" t="s">
        <v>124</v>
      </c>
      <c r="I173" s="8" t="s">
        <v>68</v>
      </c>
      <c r="J173" s="12"/>
      <c r="K173" s="8" t="s">
        <v>235</v>
      </c>
      <c r="L173" s="8" t="s">
        <v>535</v>
      </c>
      <c r="M173" s="8" t="str">
        <f>VLOOKUP(Vehiculos20229[[#This Row],[Proyecto]],[3]Proyectos!$C$6:$H$44,2,0)</f>
        <v>ST-TG-V10-0010</v>
      </c>
      <c r="N173" s="8" t="str">
        <f>VLOOKUP(Vehiculos20229[[#This Row],[Proyecto]],[3]Proyectos!$C$6:$H$44,6,0)</f>
        <v>Proyectos</v>
      </c>
      <c r="O173" s="8" t="s">
        <v>233</v>
      </c>
      <c r="P173" s="27" t="s">
        <v>507</v>
      </c>
      <c r="Q173" s="51" t="s">
        <v>323</v>
      </c>
      <c r="R173" s="16">
        <v>45981</v>
      </c>
      <c r="S173" s="8" t="s">
        <v>255</v>
      </c>
      <c r="T173" s="31"/>
    </row>
    <row r="174" spans="2:20" x14ac:dyDescent="0.25">
      <c r="B174" s="8">
        <v>163</v>
      </c>
      <c r="C174" s="9">
        <v>45826.456484027774</v>
      </c>
      <c r="D174" s="10" t="s">
        <v>125</v>
      </c>
      <c r="E174" s="21" t="s">
        <v>21</v>
      </c>
      <c r="F174" s="8">
        <v>2019</v>
      </c>
      <c r="G174" s="11" t="s">
        <v>595</v>
      </c>
      <c r="H174" s="32" t="s">
        <v>126</v>
      </c>
      <c r="I174" s="8" t="s">
        <v>68</v>
      </c>
      <c r="J174" s="12"/>
      <c r="K174" s="8" t="s">
        <v>236</v>
      </c>
      <c r="L174" s="8" t="s">
        <v>57</v>
      </c>
      <c r="M174" s="8" t="str">
        <f>VLOOKUP(Vehiculos20229[[#This Row],[Proyecto]],[3]Proyectos!$C$6:$H$44,2,0)</f>
        <v>IC-TG-F09-0019</v>
      </c>
      <c r="N174" s="8" t="str">
        <f>VLOOKUP(Vehiculos20229[[#This Row],[Proyecto]],[3]Proyectos!$C$6:$H$44,6,0)</f>
        <v>RF y Optimizacion</v>
      </c>
      <c r="O174" s="8" t="s">
        <v>242</v>
      </c>
      <c r="P174" s="13" t="s">
        <v>777</v>
      </c>
      <c r="Q174" s="51"/>
      <c r="R174" s="14"/>
      <c r="S174" s="8" t="s">
        <v>255</v>
      </c>
      <c r="T174" s="31"/>
    </row>
    <row r="175" spans="2:20" x14ac:dyDescent="0.25">
      <c r="B175" s="8">
        <v>164</v>
      </c>
      <c r="C175" s="9">
        <v>45826.456484027774</v>
      </c>
      <c r="D175" s="34" t="s">
        <v>127</v>
      </c>
      <c r="E175" s="21" t="s">
        <v>21</v>
      </c>
      <c r="F175" s="8">
        <v>2019</v>
      </c>
      <c r="G175" s="11" t="s">
        <v>595</v>
      </c>
      <c r="H175" s="12" t="s">
        <v>128</v>
      </c>
      <c r="I175" s="8" t="s">
        <v>68</v>
      </c>
      <c r="J175" s="12"/>
      <c r="K175" s="8" t="s">
        <v>236</v>
      </c>
      <c r="L175" s="8" t="s">
        <v>41</v>
      </c>
      <c r="M175" s="8" t="str">
        <f>VLOOKUP(Vehiculos20229[[#This Row],[Proyecto]],[3]Proyectos!$C$6:$H$44,2,0)</f>
        <v>ST-TG-V05-0005</v>
      </c>
      <c r="N175" s="8" t="str">
        <f>VLOOKUP(Vehiculos20229[[#This Row],[Proyecto]],[3]Proyectos!$C$6:$H$44,6,0)</f>
        <v>Operaciones Tecnicas</v>
      </c>
      <c r="O175" s="8" t="s">
        <v>527</v>
      </c>
      <c r="P175" s="13"/>
      <c r="Q175" s="51"/>
      <c r="R175" s="14"/>
      <c r="S175" s="42"/>
      <c r="T175" s="31" t="s">
        <v>859</v>
      </c>
    </row>
    <row r="176" spans="2:20" x14ac:dyDescent="0.25">
      <c r="B176" s="8">
        <v>165</v>
      </c>
      <c r="C176" s="9">
        <v>45826.456484027774</v>
      </c>
      <c r="D176" s="15" t="s">
        <v>129</v>
      </c>
      <c r="E176" s="21" t="s">
        <v>21</v>
      </c>
      <c r="F176" s="8">
        <v>2019</v>
      </c>
      <c r="G176" s="11" t="s">
        <v>595</v>
      </c>
      <c r="H176" s="12" t="s">
        <v>130</v>
      </c>
      <c r="I176" s="8" t="s">
        <v>68</v>
      </c>
      <c r="J176" s="12"/>
      <c r="K176" s="8" t="s">
        <v>235</v>
      </c>
      <c r="L176" s="8" t="s">
        <v>535</v>
      </c>
      <c r="M176" s="8" t="str">
        <f>VLOOKUP(Vehiculos20229[[#This Row],[Proyecto]],[3]Proyectos!$C$6:$H$44,2,0)</f>
        <v>ST-TG-V10-0010</v>
      </c>
      <c r="N176" s="8" t="str">
        <f>VLOOKUP(Vehiculos20229[[#This Row],[Proyecto]],[3]Proyectos!$C$6:$H$44,6,0)</f>
        <v>Proyectos</v>
      </c>
      <c r="O176" s="8" t="s">
        <v>233</v>
      </c>
      <c r="P176" s="27" t="s">
        <v>243</v>
      </c>
      <c r="Q176" s="52"/>
      <c r="R176" s="16"/>
      <c r="S176" s="12"/>
      <c r="T176" s="45" t="s">
        <v>859</v>
      </c>
    </row>
    <row r="177" spans="2:20" ht="15" customHeight="1" x14ac:dyDescent="0.25">
      <c r="B177" s="8">
        <v>166</v>
      </c>
      <c r="C177" s="9">
        <v>45826.456484027774</v>
      </c>
      <c r="D177" s="10" t="s">
        <v>131</v>
      </c>
      <c r="E177" s="21" t="s">
        <v>21</v>
      </c>
      <c r="F177" s="8">
        <v>2019</v>
      </c>
      <c r="G177" s="11" t="s">
        <v>595</v>
      </c>
      <c r="H177" s="12" t="s">
        <v>132</v>
      </c>
      <c r="I177" s="8" t="s">
        <v>68</v>
      </c>
      <c r="J177" s="12"/>
      <c r="K177" s="8" t="s">
        <v>28</v>
      </c>
      <c r="L177" s="8" t="s">
        <v>79</v>
      </c>
      <c r="M177" s="8" t="str">
        <f>VLOOKUP(Vehiculos20229[[#This Row],[Proyecto]],[3]Proyectos!$C$6:$H$44,2,0)</f>
        <v>COI-COI-F02-0015</v>
      </c>
      <c r="N177" s="8" t="str">
        <f>VLOOKUP(Vehiculos20229[[#This Row],[Proyecto]],[3]Proyectos!$C$6:$H$44,6,0)</f>
        <v>-</v>
      </c>
      <c r="O177" s="8" t="s">
        <v>229</v>
      </c>
      <c r="P177" s="13" t="s">
        <v>243</v>
      </c>
      <c r="Q177" s="51"/>
      <c r="R177" s="14"/>
      <c r="S177" s="8"/>
      <c r="T177" s="13"/>
    </row>
    <row r="178" spans="2:20" x14ac:dyDescent="0.25">
      <c r="B178" s="8">
        <v>167</v>
      </c>
      <c r="C178" s="9">
        <v>45826.456484027774</v>
      </c>
      <c r="D178" s="10" t="s">
        <v>401</v>
      </c>
      <c r="E178" s="21" t="s">
        <v>21</v>
      </c>
      <c r="F178" s="8">
        <v>2019</v>
      </c>
      <c r="G178" s="11" t="s">
        <v>595</v>
      </c>
      <c r="H178" s="32" t="s">
        <v>402</v>
      </c>
      <c r="I178" s="8" t="s">
        <v>68</v>
      </c>
      <c r="J178" s="12"/>
      <c r="K178" s="8" t="s">
        <v>236</v>
      </c>
      <c r="L178" s="8" t="s">
        <v>79</v>
      </c>
      <c r="M178" s="8" t="str">
        <f>VLOOKUP(Vehiculos20229[[#This Row],[Proyecto]],[3]Proyectos!$C$6:$H$44,2,0)</f>
        <v>COI-COI-F02-0015</v>
      </c>
      <c r="N178" s="8" t="str">
        <f>VLOOKUP(Vehiculos20229[[#This Row],[Proyecto]],[3]Proyectos!$C$6:$H$44,6,0)</f>
        <v>-</v>
      </c>
      <c r="O178" s="8" t="s">
        <v>229</v>
      </c>
      <c r="P178" s="13" t="s">
        <v>243</v>
      </c>
      <c r="Q178" s="51"/>
      <c r="R178" s="14"/>
      <c r="S178" s="8"/>
      <c r="T178" s="31"/>
    </row>
    <row r="179" spans="2:20" x14ac:dyDescent="0.25">
      <c r="B179" s="8">
        <v>168</v>
      </c>
      <c r="C179" s="9">
        <v>45826.456484027774</v>
      </c>
      <c r="D179" s="33" t="s">
        <v>133</v>
      </c>
      <c r="E179" s="39" t="s">
        <v>21</v>
      </c>
      <c r="F179" s="12">
        <v>2019</v>
      </c>
      <c r="G179" s="11" t="s">
        <v>595</v>
      </c>
      <c r="H179" s="12" t="s">
        <v>134</v>
      </c>
      <c r="I179" s="8" t="s">
        <v>68</v>
      </c>
      <c r="J179" s="12"/>
      <c r="K179" s="8" t="s">
        <v>235</v>
      </c>
      <c r="L179" s="8" t="s">
        <v>399</v>
      </c>
      <c r="M179" s="8" t="str">
        <f>VLOOKUP(Vehiculos20229[[#This Row],[Proyecto]],[3]Proyectos!$C$6:$H$44,2,0)</f>
        <v>IC-CL-V10-0022</v>
      </c>
      <c r="N179" s="8" t="str">
        <f>VLOOKUP(Vehiculos20229[[#This Row],[Proyecto]],[3]Proyectos!$C$6:$H$44,6,0)</f>
        <v>Proyectos</v>
      </c>
      <c r="O179" s="8" t="s">
        <v>233</v>
      </c>
      <c r="P179" s="27" t="s">
        <v>582</v>
      </c>
      <c r="Q179" s="51" t="s">
        <v>310</v>
      </c>
      <c r="R179" s="16">
        <v>47027</v>
      </c>
      <c r="S179" s="8" t="s">
        <v>255</v>
      </c>
      <c r="T179" s="31"/>
    </row>
    <row r="180" spans="2:20" x14ac:dyDescent="0.25">
      <c r="B180" s="8">
        <v>169</v>
      </c>
      <c r="C180" s="9">
        <v>45826.456484027774</v>
      </c>
      <c r="D180" s="15" t="s">
        <v>135</v>
      </c>
      <c r="E180" s="21" t="s">
        <v>21</v>
      </c>
      <c r="F180" s="8">
        <v>2019</v>
      </c>
      <c r="G180" s="11" t="s">
        <v>595</v>
      </c>
      <c r="H180" s="12" t="s">
        <v>136</v>
      </c>
      <c r="I180" s="8" t="s">
        <v>68</v>
      </c>
      <c r="J180" s="12"/>
      <c r="K180" s="8" t="s">
        <v>339</v>
      </c>
      <c r="L180" s="8" t="s">
        <v>783</v>
      </c>
      <c r="M180" s="8" t="str">
        <f>VLOOKUP(Vehiculos20229[[#This Row],[Proyecto]],[3]Proyectos!$C$6:$H$44,2,0)</f>
        <v>ST-TG-V05-0008</v>
      </c>
      <c r="N180" s="8" t="str">
        <f>VLOOKUP(Vehiculos20229[[#This Row],[Proyecto]],[3]Proyectos!$C$6:$H$44,6,0)</f>
        <v>Operaciones Tecnicas</v>
      </c>
      <c r="O180" s="8" t="s">
        <v>527</v>
      </c>
      <c r="P180" s="13" t="s">
        <v>880</v>
      </c>
      <c r="Q180" s="51" t="s">
        <v>881</v>
      </c>
      <c r="R180" s="14" t="s">
        <v>398</v>
      </c>
      <c r="S180" s="8" t="s">
        <v>255</v>
      </c>
      <c r="T180" s="31"/>
    </row>
    <row r="181" spans="2:20" ht="16.5" customHeight="1" x14ac:dyDescent="0.25">
      <c r="B181" s="8">
        <v>170</v>
      </c>
      <c r="C181" s="9">
        <v>45826.456484027774</v>
      </c>
      <c r="D181" s="10" t="s">
        <v>138</v>
      </c>
      <c r="E181" s="21" t="s">
        <v>21</v>
      </c>
      <c r="F181" s="8">
        <v>2019</v>
      </c>
      <c r="G181" s="11" t="s">
        <v>595</v>
      </c>
      <c r="H181" s="32" t="s">
        <v>139</v>
      </c>
      <c r="I181" s="8" t="s">
        <v>68</v>
      </c>
      <c r="J181" s="12"/>
      <c r="K181" s="8" t="s">
        <v>43</v>
      </c>
      <c r="L181" s="8" t="s">
        <v>358</v>
      </c>
      <c r="M181" s="8" t="str">
        <f>VLOOKUP(Vehiculos20229[[#This Row],[Proyecto]],[3]Proyectos!$C$6:$H$44,2,0)</f>
        <v>IC-CB-F04-0010</v>
      </c>
      <c r="N181" s="8" t="str">
        <f>VLOOKUP(Vehiculos20229[[#This Row],[Proyecto]],[3]Proyectos!$C$6:$H$44,6,0)</f>
        <v>Ingenieria</v>
      </c>
      <c r="O181" s="8" t="s">
        <v>30</v>
      </c>
      <c r="P181" s="13" t="s">
        <v>267</v>
      </c>
      <c r="Q181" s="51" t="s">
        <v>182</v>
      </c>
      <c r="R181" s="14">
        <v>45449</v>
      </c>
      <c r="S181" s="8"/>
      <c r="T181" s="31"/>
    </row>
    <row r="182" spans="2:20" ht="16.5" customHeight="1" x14ac:dyDescent="0.25">
      <c r="B182" s="8">
        <v>171</v>
      </c>
      <c r="C182" s="9">
        <v>45826.456484027774</v>
      </c>
      <c r="D182" s="15" t="s">
        <v>140</v>
      </c>
      <c r="E182" s="21" t="s">
        <v>21</v>
      </c>
      <c r="F182" s="8">
        <v>2019</v>
      </c>
      <c r="G182" s="11" t="s">
        <v>595</v>
      </c>
      <c r="H182" s="12" t="s">
        <v>141</v>
      </c>
      <c r="I182" s="8" t="s">
        <v>68</v>
      </c>
      <c r="J182" s="12"/>
      <c r="K182" s="8" t="s">
        <v>236</v>
      </c>
      <c r="L182" s="8" t="s">
        <v>79</v>
      </c>
      <c r="M182" s="8" t="str">
        <f>VLOOKUP(Vehiculos20229[[#This Row],[Proyecto]],[3]Proyectos!$C$6:$H$44,2,0)</f>
        <v>COI-COI-F02-0015</v>
      </c>
      <c r="N182" s="8" t="str">
        <f>VLOOKUP(Vehiculos20229[[#This Row],[Proyecto]],[3]Proyectos!$C$6:$H$44,6,0)</f>
        <v>-</v>
      </c>
      <c r="O182" s="8" t="s">
        <v>229</v>
      </c>
      <c r="P182" s="13" t="s">
        <v>243</v>
      </c>
      <c r="Q182" s="51"/>
      <c r="R182" s="14"/>
      <c r="S182" s="42"/>
      <c r="T182" s="31"/>
    </row>
    <row r="183" spans="2:20" ht="16.5" customHeight="1" x14ac:dyDescent="0.25">
      <c r="B183" s="8">
        <v>172</v>
      </c>
      <c r="C183" s="9">
        <v>45826.456484027774</v>
      </c>
      <c r="D183" s="33" t="s">
        <v>142</v>
      </c>
      <c r="E183" s="39" t="s">
        <v>21</v>
      </c>
      <c r="F183" s="12">
        <v>2019</v>
      </c>
      <c r="G183" s="11" t="s">
        <v>595</v>
      </c>
      <c r="H183" s="12" t="s">
        <v>143</v>
      </c>
      <c r="I183" s="8" t="s">
        <v>68</v>
      </c>
      <c r="J183" s="12"/>
      <c r="K183" s="8" t="s">
        <v>235</v>
      </c>
      <c r="L183" s="8" t="s">
        <v>535</v>
      </c>
      <c r="M183" s="8" t="str">
        <f>VLOOKUP(Vehiculos20229[[#This Row],[Proyecto]],[3]Proyectos!$C$6:$H$44,2,0)</f>
        <v>ST-TG-V10-0010</v>
      </c>
      <c r="N183" s="8" t="str">
        <f>VLOOKUP(Vehiculos20229[[#This Row],[Proyecto]],[3]Proyectos!$C$6:$H$44,6,0)</f>
        <v>Proyectos</v>
      </c>
      <c r="O183" s="8" t="s">
        <v>233</v>
      </c>
      <c r="P183" s="27" t="s">
        <v>508</v>
      </c>
      <c r="Q183" s="51" t="s">
        <v>234</v>
      </c>
      <c r="R183" s="16">
        <v>46741</v>
      </c>
      <c r="S183" s="8" t="s">
        <v>255</v>
      </c>
      <c r="T183" s="31"/>
    </row>
    <row r="184" spans="2:20" ht="16.5" customHeight="1" x14ac:dyDescent="0.25">
      <c r="B184" s="8">
        <v>173</v>
      </c>
      <c r="C184" s="9">
        <v>45826.456484027774</v>
      </c>
      <c r="D184" s="15" t="s">
        <v>144</v>
      </c>
      <c r="E184" s="21" t="s">
        <v>21</v>
      </c>
      <c r="F184" s="8">
        <v>2019</v>
      </c>
      <c r="G184" s="11" t="s">
        <v>595</v>
      </c>
      <c r="H184" s="12" t="s">
        <v>145</v>
      </c>
      <c r="I184" s="8" t="s">
        <v>68</v>
      </c>
      <c r="J184" s="12"/>
      <c r="K184" s="8" t="s">
        <v>28</v>
      </c>
      <c r="L184" s="8" t="s">
        <v>394</v>
      </c>
      <c r="M184" s="8" t="str">
        <f>VLOOKUP(Vehiculos20229[[#This Row],[Proyecto]],[3]Proyectos!$C$6:$H$44,2,0)</f>
        <v>COI-COI-F02-0003</v>
      </c>
      <c r="N184" s="8" t="str">
        <f>VLOOKUP(Vehiculos20229[[#This Row],[Proyecto]],[3]Proyectos!$C$6:$H$44,6,0)</f>
        <v>-</v>
      </c>
      <c r="O184" s="8" t="s">
        <v>229</v>
      </c>
      <c r="P184" s="13" t="s">
        <v>243</v>
      </c>
      <c r="Q184" s="51"/>
      <c r="R184" s="14"/>
      <c r="S184" s="42"/>
      <c r="T184" s="31"/>
    </row>
    <row r="185" spans="2:20" ht="16.5" customHeight="1" x14ac:dyDescent="0.25">
      <c r="B185" s="8">
        <v>174</v>
      </c>
      <c r="C185" s="9">
        <v>45826.456484027774</v>
      </c>
      <c r="D185" s="15" t="s">
        <v>146</v>
      </c>
      <c r="E185" s="21" t="s">
        <v>21</v>
      </c>
      <c r="F185" s="8">
        <v>2019</v>
      </c>
      <c r="G185" s="11" t="s">
        <v>595</v>
      </c>
      <c r="H185" s="12" t="s">
        <v>147</v>
      </c>
      <c r="I185" s="8" t="s">
        <v>68</v>
      </c>
      <c r="J185" s="12"/>
      <c r="K185" s="8" t="s">
        <v>28</v>
      </c>
      <c r="L185" s="8" t="s">
        <v>358</v>
      </c>
      <c r="M185" s="8" t="str">
        <f>VLOOKUP(Vehiculos20229[[#This Row],[Proyecto]],[3]Proyectos!$C$6:$H$44,2,0)</f>
        <v>IC-CB-F04-0010</v>
      </c>
      <c r="N185" s="8" t="str">
        <f>VLOOKUP(Vehiculos20229[[#This Row],[Proyecto]],[3]Proyectos!$C$6:$H$44,6,0)</f>
        <v>Ingenieria</v>
      </c>
      <c r="O185" s="8" t="s">
        <v>30</v>
      </c>
      <c r="P185" s="13" t="s">
        <v>306</v>
      </c>
      <c r="Q185" s="51" t="s">
        <v>46</v>
      </c>
      <c r="R185" s="14">
        <v>45637</v>
      </c>
      <c r="S185" s="8" t="s">
        <v>255</v>
      </c>
      <c r="T185" s="31"/>
    </row>
    <row r="186" spans="2:20" ht="16.5" customHeight="1" x14ac:dyDescent="0.25">
      <c r="B186" s="8">
        <v>175</v>
      </c>
      <c r="C186" s="9">
        <v>45826.456484027774</v>
      </c>
      <c r="D186" s="15" t="s">
        <v>148</v>
      </c>
      <c r="E186" s="21" t="s">
        <v>21</v>
      </c>
      <c r="F186" s="8">
        <v>2018</v>
      </c>
      <c r="G186" s="11" t="s">
        <v>595</v>
      </c>
      <c r="H186" s="32" t="s">
        <v>149</v>
      </c>
      <c r="I186" s="8" t="s">
        <v>68</v>
      </c>
      <c r="J186" s="12"/>
      <c r="K186" s="8" t="s">
        <v>235</v>
      </c>
      <c r="L186" s="8" t="s">
        <v>399</v>
      </c>
      <c r="M186" s="8" t="str">
        <f>VLOOKUP(Vehiculos20229[[#This Row],[Proyecto]],[3]Proyectos!$C$6:$H$44,2,0)</f>
        <v>IC-CL-V10-0022</v>
      </c>
      <c r="N186" s="8" t="str">
        <f>VLOOKUP(Vehiculos20229[[#This Row],[Proyecto]],[3]Proyectos!$C$6:$H$44,6,0)</f>
        <v>Proyectos</v>
      </c>
      <c r="O186" s="8" t="s">
        <v>233</v>
      </c>
      <c r="P186" s="13" t="s">
        <v>631</v>
      </c>
      <c r="Q186" s="51" t="s">
        <v>225</v>
      </c>
      <c r="R186" s="14">
        <v>45628</v>
      </c>
      <c r="S186" s="8" t="s">
        <v>255</v>
      </c>
      <c r="T186" s="31"/>
    </row>
    <row r="187" spans="2:20" ht="16.5" customHeight="1" x14ac:dyDescent="0.25">
      <c r="B187" s="8">
        <v>176</v>
      </c>
      <c r="C187" s="9">
        <v>45826.456484027774</v>
      </c>
      <c r="D187" s="15" t="s">
        <v>150</v>
      </c>
      <c r="E187" s="21" t="s">
        <v>21</v>
      </c>
      <c r="F187" s="8">
        <v>2019</v>
      </c>
      <c r="G187" s="11" t="s">
        <v>595</v>
      </c>
      <c r="H187" s="12" t="s">
        <v>151</v>
      </c>
      <c r="I187" s="8" t="s">
        <v>68</v>
      </c>
      <c r="J187" s="12"/>
      <c r="K187" s="8" t="s">
        <v>24</v>
      </c>
      <c r="L187" s="12" t="s">
        <v>79</v>
      </c>
      <c r="M187" s="8" t="str">
        <f>VLOOKUP(Vehiculos20229[[#This Row],[Proyecto]],[3]Proyectos!$C$6:$H$44,2,0)</f>
        <v>COI-COI-F02-0015</v>
      </c>
      <c r="N187" s="8" t="str">
        <f>VLOOKUP(Vehiculos20229[[#This Row],[Proyecto]],[3]Proyectos!$C$6:$H$44,6,0)</f>
        <v>-</v>
      </c>
      <c r="O187" s="8" t="s">
        <v>25</v>
      </c>
      <c r="P187" s="13" t="s">
        <v>243</v>
      </c>
      <c r="Q187" s="51"/>
      <c r="R187" s="14"/>
      <c r="S187" s="42"/>
      <c r="T187" s="31"/>
    </row>
    <row r="188" spans="2:20" ht="16.5" customHeight="1" x14ac:dyDescent="0.25">
      <c r="B188" s="8">
        <v>177</v>
      </c>
      <c r="C188" s="9">
        <v>45826.456484027774</v>
      </c>
      <c r="D188" s="15" t="s">
        <v>642</v>
      </c>
      <c r="E188" s="21" t="s">
        <v>26</v>
      </c>
      <c r="F188" s="8">
        <v>2021</v>
      </c>
      <c r="G188" s="11" t="s">
        <v>357</v>
      </c>
      <c r="H188" s="12" t="s">
        <v>814</v>
      </c>
      <c r="I188" s="8" t="s">
        <v>68</v>
      </c>
      <c r="J188" s="12" t="s">
        <v>319</v>
      </c>
      <c r="K188" s="8" t="s">
        <v>24</v>
      </c>
      <c r="L188" s="8" t="s">
        <v>27</v>
      </c>
      <c r="M188" s="8" t="str">
        <f>VLOOKUP(Vehiculos20229[[#This Row],[Proyecto]],[3]Proyectos!$C$6:$H$44,2,0)</f>
        <v>IC-CL-F03-0007</v>
      </c>
      <c r="N188" s="8" t="str">
        <f>VLOOKUP(Vehiculos20229[[#This Row],[Proyecto]],[3]Proyectos!$C$6:$H$44,6,0)</f>
        <v>O&amp;M</v>
      </c>
      <c r="O188" s="8" t="s">
        <v>25</v>
      </c>
      <c r="P188" s="13" t="s">
        <v>256</v>
      </c>
      <c r="Q188" s="51">
        <v>501198004496</v>
      </c>
      <c r="R188" s="14">
        <v>47266</v>
      </c>
      <c r="S188" s="8" t="s">
        <v>255</v>
      </c>
      <c r="T188" s="31"/>
    </row>
    <row r="189" spans="2:20" ht="16.5" customHeight="1" x14ac:dyDescent="0.25">
      <c r="B189" s="8">
        <v>178</v>
      </c>
      <c r="C189" s="9">
        <v>45826.456484027774</v>
      </c>
      <c r="D189" s="15" t="s">
        <v>152</v>
      </c>
      <c r="E189" s="21" t="s">
        <v>21</v>
      </c>
      <c r="F189" s="8">
        <v>2019</v>
      </c>
      <c r="G189" s="11" t="s">
        <v>595</v>
      </c>
      <c r="H189" s="12" t="s">
        <v>153</v>
      </c>
      <c r="I189" s="8" t="s">
        <v>68</v>
      </c>
      <c r="J189" s="12"/>
      <c r="K189" s="8" t="s">
        <v>305</v>
      </c>
      <c r="L189" s="8" t="s">
        <v>358</v>
      </c>
      <c r="M189" s="8" t="str">
        <f>VLOOKUP(Vehiculos20229[[#This Row],[Proyecto]],[3]Proyectos!$C$6:$H$44,2,0)</f>
        <v>IC-CB-F04-0010</v>
      </c>
      <c r="N189" s="8" t="str">
        <f>VLOOKUP(Vehiculos20229[[#This Row],[Proyecto]],[3]Proyectos!$C$6:$H$44,6,0)</f>
        <v>Ingenieria</v>
      </c>
      <c r="O189" s="8" t="s">
        <v>30</v>
      </c>
      <c r="P189" s="13" t="s">
        <v>684</v>
      </c>
      <c r="Q189" s="51" t="s">
        <v>815</v>
      </c>
      <c r="R189" s="14">
        <v>45116</v>
      </c>
      <c r="S189" s="8" t="s">
        <v>255</v>
      </c>
      <c r="T189" s="31"/>
    </row>
    <row r="190" spans="2:20" ht="16.5" customHeight="1" x14ac:dyDescent="0.25">
      <c r="B190" s="8">
        <v>179</v>
      </c>
      <c r="C190" s="9">
        <v>45826.456484027774</v>
      </c>
      <c r="D190" s="33" t="s">
        <v>154</v>
      </c>
      <c r="E190" s="39" t="s">
        <v>155</v>
      </c>
      <c r="F190" s="12">
        <v>2019</v>
      </c>
      <c r="G190" s="11" t="s">
        <v>156</v>
      </c>
      <c r="H190" s="12" t="s">
        <v>157</v>
      </c>
      <c r="I190" s="8" t="s">
        <v>68</v>
      </c>
      <c r="J190" s="12"/>
      <c r="K190" s="12" t="s">
        <v>28</v>
      </c>
      <c r="L190" s="8" t="s">
        <v>79</v>
      </c>
      <c r="M190" s="8" t="str">
        <f>VLOOKUP(Vehiculos20229[[#This Row],[Proyecto]],[3]Proyectos!$C$6:$H$44,2,0)</f>
        <v>COI-COI-F02-0015</v>
      </c>
      <c r="N190" s="8" t="str">
        <f>VLOOKUP(Vehiculos20229[[#This Row],[Proyecto]],[3]Proyectos!$C$6:$H$44,6,0)</f>
        <v>-</v>
      </c>
      <c r="O190" s="8" t="s">
        <v>229</v>
      </c>
      <c r="P190" s="27" t="s">
        <v>787</v>
      </c>
      <c r="Q190" s="51"/>
      <c r="R190" s="16"/>
      <c r="S190" s="42"/>
      <c r="T190" s="31"/>
    </row>
    <row r="191" spans="2:20" ht="16.5" customHeight="1" x14ac:dyDescent="0.25">
      <c r="B191" s="8">
        <v>180</v>
      </c>
      <c r="C191" s="9">
        <v>45826.456484027774</v>
      </c>
      <c r="D191" s="10" t="s">
        <v>158</v>
      </c>
      <c r="E191" s="21" t="s">
        <v>21</v>
      </c>
      <c r="F191" s="8">
        <v>2019</v>
      </c>
      <c r="G191" s="11" t="s">
        <v>595</v>
      </c>
      <c r="H191" s="12" t="s">
        <v>704</v>
      </c>
      <c r="I191" s="8" t="s">
        <v>68</v>
      </c>
      <c r="J191" s="12"/>
      <c r="K191" s="8" t="s">
        <v>236</v>
      </c>
      <c r="L191" s="8" t="s">
        <v>257</v>
      </c>
      <c r="M191" s="8" t="str">
        <f>VLOOKUP(Vehiculos20229[[#This Row],[Proyecto]],[3]Proyectos!$C$6:$H$44,2,0)</f>
        <v>IC-TG-F13-0016</v>
      </c>
      <c r="N191" s="8" t="str">
        <f>VLOOKUP(Vehiculos20229[[#This Row],[Proyecto]],[3]Proyectos!$C$6:$H$44,6,0)</f>
        <v xml:space="preserve">Mantenimiento Técnico </v>
      </c>
      <c r="O191" s="8" t="s">
        <v>258</v>
      </c>
      <c r="P191" s="13" t="s">
        <v>296</v>
      </c>
      <c r="Q191" s="51" t="s">
        <v>297</v>
      </c>
      <c r="R191" s="14">
        <v>45992</v>
      </c>
      <c r="S191" s="8" t="s">
        <v>255</v>
      </c>
      <c r="T191" s="31"/>
    </row>
    <row r="192" spans="2:20" ht="16.5" customHeight="1" x14ac:dyDescent="0.25">
      <c r="B192" s="8">
        <v>181</v>
      </c>
      <c r="C192" s="9">
        <v>45826.456484027774</v>
      </c>
      <c r="D192" s="15" t="s">
        <v>159</v>
      </c>
      <c r="E192" s="21" t="s">
        <v>21</v>
      </c>
      <c r="F192" s="8">
        <v>2019</v>
      </c>
      <c r="G192" s="11" t="s">
        <v>595</v>
      </c>
      <c r="H192" s="12" t="s">
        <v>160</v>
      </c>
      <c r="I192" s="8" t="s">
        <v>68</v>
      </c>
      <c r="J192" s="12"/>
      <c r="K192" s="8" t="s">
        <v>236</v>
      </c>
      <c r="L192" s="8" t="s">
        <v>34</v>
      </c>
      <c r="M192" s="8" t="str">
        <f>VLOOKUP(Vehiculos20229[[#This Row],[Proyecto]],[3]Proyectos!$C$6:$H$44,2,0)</f>
        <v>IC-TG-F09-0019</v>
      </c>
      <c r="N192" s="8" t="str">
        <f>VLOOKUP(Vehiculos20229[[#This Row],[Proyecto]],[3]Proyectos!$C$6:$H$44,6,0)</f>
        <v>RF y Optimizacion</v>
      </c>
      <c r="O192" s="8" t="s">
        <v>242</v>
      </c>
      <c r="P192" s="13" t="s">
        <v>580</v>
      </c>
      <c r="Q192" s="51" t="s">
        <v>581</v>
      </c>
      <c r="R192" s="14">
        <v>46060</v>
      </c>
      <c r="S192" s="8" t="s">
        <v>255</v>
      </c>
      <c r="T192" s="31"/>
    </row>
    <row r="193" spans="2:20" ht="16.5" customHeight="1" x14ac:dyDescent="0.25">
      <c r="B193" s="8">
        <v>182</v>
      </c>
      <c r="C193" s="9">
        <v>45826.456484027774</v>
      </c>
      <c r="D193" s="15" t="s">
        <v>161</v>
      </c>
      <c r="E193" s="21" t="s">
        <v>21</v>
      </c>
      <c r="F193" s="8">
        <v>2019</v>
      </c>
      <c r="G193" s="11" t="s">
        <v>595</v>
      </c>
      <c r="H193" s="38" t="s">
        <v>162</v>
      </c>
      <c r="I193" s="8" t="s">
        <v>68</v>
      </c>
      <c r="J193" s="12"/>
      <c r="K193" s="8" t="s">
        <v>235</v>
      </c>
      <c r="L193" s="8" t="s">
        <v>399</v>
      </c>
      <c r="M193" s="8" t="str">
        <f>VLOOKUP(Vehiculos20229[[#This Row],[Proyecto]],[3]Proyectos!$C$6:$H$44,2,0)</f>
        <v>IC-CL-V10-0022</v>
      </c>
      <c r="N193" s="8" t="str">
        <f>VLOOKUP(Vehiculos20229[[#This Row],[Proyecto]],[3]Proyectos!$C$6:$H$44,6,0)</f>
        <v>Proyectos</v>
      </c>
      <c r="O193" s="8" t="s">
        <v>233</v>
      </c>
      <c r="P193" s="13" t="s">
        <v>583</v>
      </c>
      <c r="Q193" s="51" t="s">
        <v>223</v>
      </c>
      <c r="R193" s="14">
        <v>45880</v>
      </c>
      <c r="S193" s="8" t="s">
        <v>255</v>
      </c>
      <c r="T193" s="31"/>
    </row>
    <row r="194" spans="2:20" ht="16.5" customHeight="1" x14ac:dyDescent="0.25">
      <c r="B194" s="8">
        <v>183</v>
      </c>
      <c r="C194" s="9">
        <v>45826.456484027774</v>
      </c>
      <c r="D194" s="15" t="s">
        <v>163</v>
      </c>
      <c r="E194" s="21" t="s">
        <v>21</v>
      </c>
      <c r="F194" s="8">
        <v>2019</v>
      </c>
      <c r="G194" s="11" t="s">
        <v>595</v>
      </c>
      <c r="H194" s="8" t="s">
        <v>164</v>
      </c>
      <c r="I194" s="8" t="s">
        <v>68</v>
      </c>
      <c r="J194" s="12"/>
      <c r="K194" s="8" t="s">
        <v>235</v>
      </c>
      <c r="L194" s="8" t="s">
        <v>561</v>
      </c>
      <c r="M194" s="8" t="str">
        <f>VLOOKUP(Vehiculos20229[[#This Row],[Proyecto]],[3]Proyectos!$C$6:$H$44,2,0)</f>
        <v>ST-TG-V10-0006</v>
      </c>
      <c r="N194" s="8" t="str">
        <f>VLOOKUP(Vehiculos20229[[#This Row],[Proyecto]],[3]Proyectos!$C$6:$H$44,6,0)</f>
        <v>Proyectos</v>
      </c>
      <c r="O194" s="8" t="s">
        <v>233</v>
      </c>
      <c r="P194" s="13" t="s">
        <v>846</v>
      </c>
      <c r="Q194" s="51" t="s">
        <v>847</v>
      </c>
      <c r="R194" s="14"/>
      <c r="S194" s="8" t="s">
        <v>255</v>
      </c>
      <c r="T194" s="31"/>
    </row>
    <row r="195" spans="2:20" ht="15" customHeight="1" x14ac:dyDescent="0.25">
      <c r="B195" s="8">
        <v>184</v>
      </c>
      <c r="C195" s="9">
        <v>45826.456484027774</v>
      </c>
      <c r="D195" s="15" t="s">
        <v>165</v>
      </c>
      <c r="E195" s="21" t="s">
        <v>21</v>
      </c>
      <c r="F195" s="8">
        <v>2019</v>
      </c>
      <c r="G195" s="11" t="s">
        <v>595</v>
      </c>
      <c r="H195" s="8" t="s">
        <v>166</v>
      </c>
      <c r="I195" s="8" t="s">
        <v>68</v>
      </c>
      <c r="J195" s="12"/>
      <c r="K195" s="8" t="s">
        <v>28</v>
      </c>
      <c r="L195" s="8" t="s">
        <v>37</v>
      </c>
      <c r="M195" s="8" t="str">
        <f>VLOOKUP(Vehiculos20229[[#This Row],[Proyecto]],[3]Proyectos!$C$6:$H$44,2,0)</f>
        <v>IC-TG-F04-0015</v>
      </c>
      <c r="N195" s="8" t="str">
        <f>VLOOKUP(Vehiculos20229[[#This Row],[Proyecto]],[3]Proyectos!$C$6:$H$44,6,0)</f>
        <v>Ingenieria</v>
      </c>
      <c r="O195" s="8" t="s">
        <v>270</v>
      </c>
      <c r="P195" s="13" t="s">
        <v>243</v>
      </c>
      <c r="Q195" s="51"/>
      <c r="R195" s="14"/>
      <c r="S195" s="42"/>
      <c r="T195" s="31" t="s">
        <v>859</v>
      </c>
    </row>
    <row r="196" spans="2:20" ht="15" customHeight="1" x14ac:dyDescent="0.25">
      <c r="B196" s="8">
        <v>185</v>
      </c>
      <c r="C196" s="9">
        <v>45826.456484027774</v>
      </c>
      <c r="D196" s="15" t="s">
        <v>167</v>
      </c>
      <c r="E196" s="21" t="s">
        <v>21</v>
      </c>
      <c r="F196" s="8">
        <v>2019</v>
      </c>
      <c r="G196" s="11" t="s">
        <v>595</v>
      </c>
      <c r="H196" s="8" t="s">
        <v>168</v>
      </c>
      <c r="I196" s="8" t="s">
        <v>68</v>
      </c>
      <c r="J196" s="12"/>
      <c r="K196" s="8" t="s">
        <v>24</v>
      </c>
      <c r="L196" s="8" t="s">
        <v>237</v>
      </c>
      <c r="M196" s="8" t="str">
        <f>VLOOKUP(Vehiculos20229[[#This Row],[Proyecto]],[3]Proyectos!$C$6:$H$44,2,0)</f>
        <v>ST-TG-V05-0001</v>
      </c>
      <c r="N196" s="8" t="str">
        <f>VLOOKUP(Vehiculos20229[[#This Row],[Proyecto]],[3]Proyectos!$C$6:$H$44,6,0)</f>
        <v>Operaciones Tecnicas</v>
      </c>
      <c r="O196" s="8" t="s">
        <v>641</v>
      </c>
      <c r="P196" s="13" t="s">
        <v>243</v>
      </c>
      <c r="Q196" s="51"/>
      <c r="R196" s="14"/>
      <c r="S196" s="42"/>
      <c r="T196" s="31" t="s">
        <v>859</v>
      </c>
    </row>
    <row r="197" spans="2:20" ht="16.5" customHeight="1" x14ac:dyDescent="0.25">
      <c r="B197" s="8">
        <v>186</v>
      </c>
      <c r="C197" s="9">
        <v>45826.456484027774</v>
      </c>
      <c r="D197" s="15" t="s">
        <v>169</v>
      </c>
      <c r="E197" s="21" t="s">
        <v>21</v>
      </c>
      <c r="F197" s="8">
        <v>2019</v>
      </c>
      <c r="G197" s="11" t="s">
        <v>595</v>
      </c>
      <c r="H197" s="12" t="s">
        <v>170</v>
      </c>
      <c r="I197" s="8" t="s">
        <v>68</v>
      </c>
      <c r="J197" s="12"/>
      <c r="K197" s="8" t="s">
        <v>882</v>
      </c>
      <c r="L197" s="8" t="s">
        <v>37</v>
      </c>
      <c r="M197" s="8" t="str">
        <f>VLOOKUP(Vehiculos20229[[#This Row],[Proyecto]],[3]Proyectos!$C$6:$H$44,2,0)</f>
        <v>IC-TG-F04-0015</v>
      </c>
      <c r="N197" s="8" t="str">
        <f>VLOOKUP(Vehiculos20229[[#This Row],[Proyecto]],[3]Proyectos!$C$6:$H$44,6,0)</f>
        <v>Ingenieria</v>
      </c>
      <c r="O197" s="8" t="s">
        <v>270</v>
      </c>
      <c r="P197" s="13" t="s">
        <v>813</v>
      </c>
      <c r="Q197" s="51" t="s">
        <v>883</v>
      </c>
      <c r="R197" s="14">
        <v>45593</v>
      </c>
      <c r="S197" s="8" t="s">
        <v>255</v>
      </c>
      <c r="T197" s="31"/>
    </row>
    <row r="198" spans="2:20" x14ac:dyDescent="0.25">
      <c r="B198" s="8">
        <v>187</v>
      </c>
      <c r="C198" s="9">
        <v>45826.456484027774</v>
      </c>
      <c r="D198" s="15" t="s">
        <v>213</v>
      </c>
      <c r="E198" s="21" t="s">
        <v>21</v>
      </c>
      <c r="F198" s="8">
        <v>2019</v>
      </c>
      <c r="G198" s="11" t="s">
        <v>595</v>
      </c>
      <c r="H198" s="12" t="s">
        <v>214</v>
      </c>
      <c r="I198" s="8" t="s">
        <v>68</v>
      </c>
      <c r="J198" s="12"/>
      <c r="K198" s="12" t="s">
        <v>28</v>
      </c>
      <c r="L198" s="8" t="s">
        <v>385</v>
      </c>
      <c r="M198" s="8" t="str">
        <f>VLOOKUP(Vehiculos20229[[#This Row],[Proyecto]],[3]Proyectos!$C$6:$H$44,2,0)</f>
        <v>ST-TG-V05-0009</v>
      </c>
      <c r="N198" s="8" t="str">
        <f>VLOOKUP(Vehiculos20229[[#This Row],[Proyecto]],[3]Proyectos!$C$6:$H$44,6,0)</f>
        <v>Operaciones Tecnicas</v>
      </c>
      <c r="O198" s="8" t="s">
        <v>527</v>
      </c>
      <c r="P198" s="13" t="s">
        <v>778</v>
      </c>
      <c r="Q198" s="51" t="s">
        <v>750</v>
      </c>
      <c r="R198" s="14">
        <v>46003</v>
      </c>
      <c r="S198" s="8" t="s">
        <v>255</v>
      </c>
      <c r="T198" s="31"/>
    </row>
    <row r="199" spans="2:20" x14ac:dyDescent="0.25">
      <c r="B199" s="8">
        <v>188</v>
      </c>
      <c r="C199" s="9">
        <v>45826.456484027774</v>
      </c>
      <c r="D199" s="15" t="s">
        <v>171</v>
      </c>
      <c r="E199" s="8" t="s">
        <v>21</v>
      </c>
      <c r="F199" s="8">
        <v>2019</v>
      </c>
      <c r="G199" s="11" t="s">
        <v>595</v>
      </c>
      <c r="H199" s="12" t="s">
        <v>172</v>
      </c>
      <c r="I199" s="8" t="s">
        <v>68</v>
      </c>
      <c r="J199" s="12"/>
      <c r="K199" s="8" t="s">
        <v>272</v>
      </c>
      <c r="L199" s="8" t="s">
        <v>237</v>
      </c>
      <c r="M199" s="8" t="str">
        <f>VLOOKUP(Vehiculos20229[[#This Row],[Proyecto]],[3]Proyectos!$C$6:$H$44,2,0)</f>
        <v>ST-TG-V05-0001</v>
      </c>
      <c r="N199" s="8" t="str">
        <f>VLOOKUP(Vehiculos20229[[#This Row],[Proyecto]],[3]Proyectos!$C$6:$H$44,6,0)</f>
        <v>Operaciones Tecnicas</v>
      </c>
      <c r="O199" s="8" t="s">
        <v>641</v>
      </c>
      <c r="P199" s="13" t="s">
        <v>831</v>
      </c>
      <c r="Q199" s="51" t="s">
        <v>832</v>
      </c>
      <c r="R199" s="14" t="s">
        <v>833</v>
      </c>
      <c r="S199" s="8" t="s">
        <v>255</v>
      </c>
      <c r="T199" s="31"/>
    </row>
    <row r="200" spans="2:20" ht="14.25" customHeight="1" x14ac:dyDescent="0.25">
      <c r="B200" s="8">
        <v>189</v>
      </c>
      <c r="C200" s="9">
        <v>45826.456484027774</v>
      </c>
      <c r="D200" s="33" t="s">
        <v>173</v>
      </c>
      <c r="E200" s="12" t="s">
        <v>21</v>
      </c>
      <c r="F200" s="12">
        <v>2019</v>
      </c>
      <c r="G200" s="11" t="s">
        <v>595</v>
      </c>
      <c r="H200" s="12" t="s">
        <v>174</v>
      </c>
      <c r="I200" s="8" t="s">
        <v>68</v>
      </c>
      <c r="J200" s="12"/>
      <c r="K200" s="12" t="s">
        <v>47</v>
      </c>
      <c r="L200" s="8" t="s">
        <v>44</v>
      </c>
      <c r="M200" s="8" t="str">
        <f>VLOOKUP(Vehiculos20229[[#This Row],[Proyecto]],[3]Proyectos!$C$6:$H$44,2,0)</f>
        <v>IC-SI-F10-0009</v>
      </c>
      <c r="N200" s="8" t="str">
        <f>VLOOKUP(Vehiculos20229[[#This Row],[Proyecto]],[3]Proyectos!$C$6:$H$44,6,0)</f>
        <v>Proyectos</v>
      </c>
      <c r="O200" s="8" t="s">
        <v>45</v>
      </c>
      <c r="P200" s="27" t="s">
        <v>584</v>
      </c>
      <c r="Q200" s="51" t="s">
        <v>383</v>
      </c>
      <c r="R200" s="16">
        <v>46981</v>
      </c>
      <c r="S200" s="8" t="s">
        <v>255</v>
      </c>
      <c r="T200" s="45"/>
    </row>
    <row r="201" spans="2:20" x14ac:dyDescent="0.25">
      <c r="B201" s="8">
        <v>190</v>
      </c>
      <c r="C201" s="9">
        <v>45826.456484027774</v>
      </c>
      <c r="D201" s="15" t="s">
        <v>175</v>
      </c>
      <c r="E201" s="8" t="s">
        <v>21</v>
      </c>
      <c r="F201" s="8">
        <v>2019</v>
      </c>
      <c r="G201" s="11" t="s">
        <v>595</v>
      </c>
      <c r="H201" s="8" t="s">
        <v>644</v>
      </c>
      <c r="I201" s="8" t="s">
        <v>68</v>
      </c>
      <c r="J201" s="12"/>
      <c r="K201" s="8" t="s">
        <v>28</v>
      </c>
      <c r="L201" s="8" t="s">
        <v>44</v>
      </c>
      <c r="M201" s="8" t="str">
        <f>VLOOKUP(Vehiculos20229[[#This Row],[Proyecto]],[3]Proyectos!$C$6:$H$44,2,0)</f>
        <v>IC-SI-F10-0009</v>
      </c>
      <c r="N201" s="8" t="str">
        <f>VLOOKUP(Vehiculos20229[[#This Row],[Proyecto]],[3]Proyectos!$C$6:$H$44,6,0)</f>
        <v>Proyectos</v>
      </c>
      <c r="O201" s="8" t="s">
        <v>45</v>
      </c>
      <c r="P201" s="13" t="s">
        <v>585</v>
      </c>
      <c r="Q201" s="51" t="s">
        <v>384</v>
      </c>
      <c r="R201" s="14">
        <v>46999</v>
      </c>
      <c r="S201" s="8" t="s">
        <v>255</v>
      </c>
      <c r="T201" s="31"/>
    </row>
    <row r="202" spans="2:20" x14ac:dyDescent="0.25">
      <c r="B202" s="8">
        <v>191</v>
      </c>
      <c r="C202" s="9">
        <v>45826.456484027774</v>
      </c>
      <c r="D202" s="15" t="s">
        <v>176</v>
      </c>
      <c r="E202" s="8" t="s">
        <v>21</v>
      </c>
      <c r="F202" s="8">
        <v>2019</v>
      </c>
      <c r="G202" s="11" t="s">
        <v>595</v>
      </c>
      <c r="H202" s="8" t="s">
        <v>177</v>
      </c>
      <c r="I202" s="8" t="s">
        <v>68</v>
      </c>
      <c r="J202" s="12"/>
      <c r="K202" s="8" t="s">
        <v>235</v>
      </c>
      <c r="L202" s="8" t="s">
        <v>178</v>
      </c>
      <c r="M202" s="8" t="str">
        <f>VLOOKUP(Vehiculos20229[[#This Row],[Proyecto]],[3]Proyectos!$C$6:$H$44,2,0)</f>
        <v>IC-CL-V10-0003</v>
      </c>
      <c r="N202" s="8" t="str">
        <f>VLOOKUP(Vehiculos20229[[#This Row],[Proyecto]],[3]Proyectos!$C$6:$H$44,6,0)</f>
        <v>Proyectos</v>
      </c>
      <c r="O202" s="8" t="s">
        <v>233</v>
      </c>
      <c r="P202" s="13" t="s">
        <v>586</v>
      </c>
      <c r="Q202" s="51" t="s">
        <v>224</v>
      </c>
      <c r="R202" s="14">
        <v>46323</v>
      </c>
      <c r="S202" s="8" t="s">
        <v>255</v>
      </c>
      <c r="T202" s="31"/>
    </row>
    <row r="203" spans="2:20" x14ac:dyDescent="0.25">
      <c r="B203" s="8">
        <v>192</v>
      </c>
      <c r="C203" s="9">
        <v>45826.456484027774</v>
      </c>
      <c r="D203" s="15" t="s">
        <v>179</v>
      </c>
      <c r="E203" s="8" t="s">
        <v>21</v>
      </c>
      <c r="F203" s="8">
        <v>2019</v>
      </c>
      <c r="G203" s="11" t="s">
        <v>595</v>
      </c>
      <c r="H203" s="8" t="s">
        <v>180</v>
      </c>
      <c r="I203" s="8" t="s">
        <v>68</v>
      </c>
      <c r="J203" s="12"/>
      <c r="K203" s="8" t="s">
        <v>589</v>
      </c>
      <c r="L203" s="8" t="s">
        <v>237</v>
      </c>
      <c r="M203" s="8" t="str">
        <f>VLOOKUP(Vehiculos20229[[#This Row],[Proyecto]],[3]Proyectos!$C$6:$H$44,2,0)</f>
        <v>ST-TG-V05-0001</v>
      </c>
      <c r="N203" s="8" t="str">
        <f>VLOOKUP(Vehiculos20229[[#This Row],[Proyecto]],[3]Proyectos!$C$6:$H$44,6,0)</f>
        <v>Operaciones Tecnicas</v>
      </c>
      <c r="O203" s="8" t="s">
        <v>641</v>
      </c>
      <c r="P203" s="13" t="s">
        <v>373</v>
      </c>
      <c r="Q203" s="51" t="s">
        <v>369</v>
      </c>
      <c r="R203" s="14">
        <v>45757</v>
      </c>
      <c r="S203" s="8" t="s">
        <v>255</v>
      </c>
      <c r="T203" s="31"/>
    </row>
    <row r="204" spans="2:20" x14ac:dyDescent="0.25">
      <c r="B204" s="8">
        <v>193</v>
      </c>
      <c r="C204" s="9">
        <v>45826.456484027774</v>
      </c>
      <c r="D204" s="15" t="s">
        <v>183</v>
      </c>
      <c r="E204" s="8" t="s">
        <v>21</v>
      </c>
      <c r="F204" s="8">
        <v>2019</v>
      </c>
      <c r="G204" s="11" t="s">
        <v>595</v>
      </c>
      <c r="H204" s="12" t="s">
        <v>184</v>
      </c>
      <c r="I204" s="8" t="s">
        <v>68</v>
      </c>
      <c r="J204" s="12"/>
      <c r="K204" s="8" t="s">
        <v>43</v>
      </c>
      <c r="L204" s="8" t="s">
        <v>29</v>
      </c>
      <c r="M204" s="8" t="str">
        <f>VLOOKUP(Vehiculos20229[[#This Row],[Proyecto]],[3]Proyectos!$C$6:$H$44,2,0)</f>
        <v>IC-TG-F04-0015</v>
      </c>
      <c r="N204" s="8" t="str">
        <f>VLOOKUP(Vehiculos20229[[#This Row],[Proyecto]],[3]Proyectos!$C$6:$H$44,6,0)</f>
        <v>Ingenieria</v>
      </c>
      <c r="O204" s="8" t="s">
        <v>30</v>
      </c>
      <c r="P204" s="13" t="s">
        <v>181</v>
      </c>
      <c r="Q204" s="51" t="s">
        <v>182</v>
      </c>
      <c r="R204" s="14">
        <v>45449</v>
      </c>
      <c r="S204" s="8"/>
      <c r="T204" s="31"/>
    </row>
    <row r="205" spans="2:20" x14ac:dyDescent="0.25">
      <c r="B205" s="8">
        <v>194</v>
      </c>
      <c r="C205" s="9">
        <v>45826.456484027774</v>
      </c>
      <c r="D205" s="15" t="s">
        <v>185</v>
      </c>
      <c r="E205" s="21" t="s">
        <v>155</v>
      </c>
      <c r="F205" s="8">
        <v>2019</v>
      </c>
      <c r="G205" s="11" t="s">
        <v>192</v>
      </c>
      <c r="H205" s="12" t="s">
        <v>186</v>
      </c>
      <c r="I205" s="8" t="s">
        <v>68</v>
      </c>
      <c r="J205" s="12"/>
      <c r="K205" s="12" t="s">
        <v>28</v>
      </c>
      <c r="L205" s="8" t="s">
        <v>385</v>
      </c>
      <c r="M205" s="8" t="str">
        <f>VLOOKUP(Vehiculos20229[[#This Row],[Proyecto]],[3]Proyectos!$C$6:$H$44,2,0)</f>
        <v>ST-TG-V05-0009</v>
      </c>
      <c r="N205" s="8" t="str">
        <f>VLOOKUP(Vehiculos20229[[#This Row],[Proyecto]],[3]Proyectos!$C$6:$H$44,6,0)</f>
        <v>Operaciones Tecnicas</v>
      </c>
      <c r="O205" s="8" t="s">
        <v>527</v>
      </c>
      <c r="P205" s="13" t="s">
        <v>683</v>
      </c>
      <c r="Q205" s="51" t="s">
        <v>283</v>
      </c>
      <c r="R205" s="14">
        <v>45598</v>
      </c>
      <c r="S205" s="8" t="s">
        <v>255</v>
      </c>
      <c r="T205" s="31"/>
    </row>
    <row r="206" spans="2:20" x14ac:dyDescent="0.25">
      <c r="B206" s="8">
        <v>195</v>
      </c>
      <c r="C206" s="9">
        <v>45826.456484027774</v>
      </c>
      <c r="D206" s="33" t="s">
        <v>187</v>
      </c>
      <c r="E206" s="39" t="s">
        <v>21</v>
      </c>
      <c r="F206" s="12">
        <v>2019</v>
      </c>
      <c r="G206" s="11" t="s">
        <v>595</v>
      </c>
      <c r="H206" s="12" t="s">
        <v>188</v>
      </c>
      <c r="I206" s="8" t="s">
        <v>68</v>
      </c>
      <c r="J206" s="12"/>
      <c r="K206" s="12" t="s">
        <v>28</v>
      </c>
      <c r="L206" s="8" t="s">
        <v>87</v>
      </c>
      <c r="M206" s="8" t="str">
        <f>VLOOKUP(Vehiculos20229[[#This Row],[Proyecto]],[3]Proyectos!$C$6:$H$44,2,0)</f>
        <v>-</v>
      </c>
      <c r="N206" s="8" t="str">
        <f>VLOOKUP(Vehiculos20229[[#This Row],[Proyecto]],[3]Proyectos!$C$6:$H$44,6,0)</f>
        <v>-</v>
      </c>
      <c r="O206" s="8" t="s">
        <v>229</v>
      </c>
      <c r="P206" s="27" t="s">
        <v>788</v>
      </c>
      <c r="Q206" s="51"/>
      <c r="R206" s="16"/>
      <c r="S206" s="8" t="s">
        <v>255</v>
      </c>
      <c r="T206" s="45"/>
    </row>
    <row r="207" spans="2:20" x14ac:dyDescent="0.25">
      <c r="B207" s="8">
        <v>196</v>
      </c>
      <c r="C207" s="9">
        <v>45826.456484027774</v>
      </c>
      <c r="D207" s="15" t="s">
        <v>189</v>
      </c>
      <c r="E207" s="21" t="s">
        <v>83</v>
      </c>
      <c r="F207" s="8">
        <v>2019</v>
      </c>
      <c r="G207" s="11" t="s">
        <v>595</v>
      </c>
      <c r="H207" s="8" t="s">
        <v>190</v>
      </c>
      <c r="I207" s="8" t="s">
        <v>68</v>
      </c>
      <c r="J207" s="12"/>
      <c r="K207" s="8" t="s">
        <v>28</v>
      </c>
      <c r="L207" s="8" t="s">
        <v>87</v>
      </c>
      <c r="M207" s="8" t="str">
        <f>VLOOKUP(Vehiculos20229[[#This Row],[Proyecto]],[3]Proyectos!$C$6:$H$44,2,0)</f>
        <v>-</v>
      </c>
      <c r="N207" s="8" t="str">
        <f>VLOOKUP(Vehiculos20229[[#This Row],[Proyecto]],[3]Proyectos!$C$6:$H$44,6,0)</f>
        <v>-</v>
      </c>
      <c r="O207" s="8" t="s">
        <v>229</v>
      </c>
      <c r="P207" s="13" t="s">
        <v>243</v>
      </c>
      <c r="Q207" s="51"/>
      <c r="R207" s="14"/>
      <c r="S207" s="8"/>
      <c r="T207" s="31"/>
    </row>
    <row r="208" spans="2:20" x14ac:dyDescent="0.25">
      <c r="B208" s="8">
        <v>197</v>
      </c>
      <c r="C208" s="9">
        <v>45826.456484027774</v>
      </c>
      <c r="D208" s="15" t="s">
        <v>191</v>
      </c>
      <c r="E208" s="21" t="s">
        <v>155</v>
      </c>
      <c r="F208" s="8">
        <v>2019</v>
      </c>
      <c r="G208" s="8" t="s">
        <v>192</v>
      </c>
      <c r="H208" s="12" t="s">
        <v>193</v>
      </c>
      <c r="I208" s="8" t="s">
        <v>68</v>
      </c>
      <c r="J208" s="12"/>
      <c r="K208" s="8" t="s">
        <v>28</v>
      </c>
      <c r="L208" s="8" t="s">
        <v>79</v>
      </c>
      <c r="M208" s="8" t="str">
        <f>VLOOKUP(Vehiculos20229[[#This Row],[Proyecto]],[3]Proyectos!$C$6:$H$44,2,0)</f>
        <v>COI-COI-F02-0015</v>
      </c>
      <c r="N208" s="8" t="str">
        <f>VLOOKUP(Vehiculos20229[[#This Row],[Proyecto]],[3]Proyectos!$C$6:$H$44,6,0)</f>
        <v>-</v>
      </c>
      <c r="O208" s="8" t="s">
        <v>229</v>
      </c>
      <c r="P208" s="13" t="s">
        <v>243</v>
      </c>
      <c r="Q208" s="51"/>
      <c r="R208" s="14"/>
      <c r="S208" s="8"/>
      <c r="T208" s="40"/>
    </row>
    <row r="209" spans="2:20" x14ac:dyDescent="0.25">
      <c r="B209" s="8">
        <v>198</v>
      </c>
      <c r="C209" s="9">
        <v>45826.456484027774</v>
      </c>
      <c r="D209" s="10" t="s">
        <v>194</v>
      </c>
      <c r="E209" s="21" t="s">
        <v>155</v>
      </c>
      <c r="F209" s="8">
        <v>2019</v>
      </c>
      <c r="G209" s="11" t="s">
        <v>192</v>
      </c>
      <c r="H209" s="8" t="s">
        <v>195</v>
      </c>
      <c r="I209" s="8" t="s">
        <v>68</v>
      </c>
      <c r="J209" s="12"/>
      <c r="K209" s="8" t="s">
        <v>28</v>
      </c>
      <c r="L209" s="8" t="s">
        <v>79</v>
      </c>
      <c r="M209" s="8" t="str">
        <f>VLOOKUP(Vehiculos20229[[#This Row],[Proyecto]],[3]Proyectos!$C$6:$H$44,2,0)</f>
        <v>COI-COI-F02-0015</v>
      </c>
      <c r="N209" s="8" t="str">
        <f>VLOOKUP(Vehiculos20229[[#This Row],[Proyecto]],[3]Proyectos!$C$6:$H$44,6,0)</f>
        <v>-</v>
      </c>
      <c r="O209" s="8" t="s">
        <v>229</v>
      </c>
      <c r="P209" s="13" t="s">
        <v>243</v>
      </c>
      <c r="Q209" s="51"/>
      <c r="R209" s="14"/>
      <c r="S209" s="42"/>
      <c r="T209" s="31"/>
    </row>
    <row r="210" spans="2:20" x14ac:dyDescent="0.25">
      <c r="B210" s="8">
        <v>199</v>
      </c>
      <c r="C210" s="9">
        <v>45826.456484027774</v>
      </c>
      <c r="D210" s="15" t="s">
        <v>196</v>
      </c>
      <c r="E210" s="21" t="s">
        <v>21</v>
      </c>
      <c r="F210" s="8">
        <v>2019</v>
      </c>
      <c r="G210" s="11" t="s">
        <v>595</v>
      </c>
      <c r="H210" s="8" t="s">
        <v>197</v>
      </c>
      <c r="I210" s="8" t="s">
        <v>68</v>
      </c>
      <c r="J210" s="12"/>
      <c r="K210" s="12" t="s">
        <v>28</v>
      </c>
      <c r="L210" s="8" t="s">
        <v>237</v>
      </c>
      <c r="M210" s="8" t="str">
        <f>VLOOKUP(Vehiculos20229[[#This Row],[Proyecto]],[3]Proyectos!$C$6:$H$44,2,0)</f>
        <v>ST-TG-V05-0001</v>
      </c>
      <c r="N210" s="8" t="str">
        <f>VLOOKUP(Vehiculos20229[[#This Row],[Proyecto]],[3]Proyectos!$C$6:$H$44,6,0)</f>
        <v>Operaciones Tecnicas</v>
      </c>
      <c r="O210" s="8" t="s">
        <v>527</v>
      </c>
      <c r="P210" s="13" t="s">
        <v>559</v>
      </c>
      <c r="Q210" s="51" t="s">
        <v>560</v>
      </c>
      <c r="R210" s="14">
        <v>45596</v>
      </c>
      <c r="S210" s="8" t="s">
        <v>255</v>
      </c>
      <c r="T210" s="31"/>
    </row>
    <row r="211" spans="2:20" x14ac:dyDescent="0.25">
      <c r="B211" s="8">
        <v>200</v>
      </c>
      <c r="C211" s="9">
        <v>45826.456484027774</v>
      </c>
      <c r="D211" s="10" t="s">
        <v>198</v>
      </c>
      <c r="E211" s="21" t="s">
        <v>21</v>
      </c>
      <c r="F211" s="8">
        <v>2019</v>
      </c>
      <c r="G211" s="11" t="s">
        <v>595</v>
      </c>
      <c r="H211" s="32" t="s">
        <v>199</v>
      </c>
      <c r="I211" s="8" t="s">
        <v>68</v>
      </c>
      <c r="J211" s="12"/>
      <c r="K211" s="8" t="s">
        <v>236</v>
      </c>
      <c r="L211" s="8" t="s">
        <v>809</v>
      </c>
      <c r="M211" s="8" t="str">
        <f>VLOOKUP(Vehiculos20229[[#This Row],[Proyecto]],[3]Proyectos!$C$6:$H$44,2,0)</f>
        <v>IC-HW-V05-0004</v>
      </c>
      <c r="N211" s="8" t="str">
        <f>VLOOKUP(Vehiculos20229[[#This Row],[Proyecto]],[3]Proyectos!$C$6:$H$44,6,0)</f>
        <v>Operaciones Tecnicas</v>
      </c>
      <c r="O211" s="8" t="s">
        <v>249</v>
      </c>
      <c r="P211" s="13" t="s">
        <v>779</v>
      </c>
      <c r="Q211" s="51" t="s">
        <v>780</v>
      </c>
      <c r="R211" s="14">
        <v>46206</v>
      </c>
      <c r="S211" s="8" t="s">
        <v>255</v>
      </c>
      <c r="T211" s="31"/>
    </row>
    <row r="212" spans="2:20" x14ac:dyDescent="0.25">
      <c r="B212" s="8">
        <v>201</v>
      </c>
      <c r="C212" s="9">
        <v>45826.456484027774</v>
      </c>
      <c r="D212" s="15" t="s">
        <v>200</v>
      </c>
      <c r="E212" s="21" t="s">
        <v>155</v>
      </c>
      <c r="F212" s="8">
        <v>2019</v>
      </c>
      <c r="G212" s="8" t="s">
        <v>215</v>
      </c>
      <c r="H212" s="32" t="s">
        <v>201</v>
      </c>
      <c r="I212" s="8" t="s">
        <v>68</v>
      </c>
      <c r="J212" s="12"/>
      <c r="K212" s="8" t="s">
        <v>236</v>
      </c>
      <c r="L212" s="8" t="s">
        <v>809</v>
      </c>
      <c r="M212" s="8" t="str">
        <f>VLOOKUP(Vehiculos20229[[#This Row],[Proyecto]],[3]Proyectos!$C$6:$H$44,2,0)</f>
        <v>IC-HW-V05-0004</v>
      </c>
      <c r="N212" s="8" t="str">
        <f>VLOOKUP(Vehiculos20229[[#This Row],[Proyecto]],[3]Proyectos!$C$6:$H$44,6,0)</f>
        <v>Operaciones Tecnicas</v>
      </c>
      <c r="O212" s="8" t="s">
        <v>249</v>
      </c>
      <c r="P212" s="13" t="s">
        <v>816</v>
      </c>
      <c r="Q212" s="51" t="s">
        <v>817</v>
      </c>
      <c r="R212" s="14" t="s">
        <v>398</v>
      </c>
      <c r="S212" s="8" t="s">
        <v>255</v>
      </c>
      <c r="T212" s="31"/>
    </row>
    <row r="213" spans="2:20" x14ac:dyDescent="0.25">
      <c r="B213" s="8">
        <v>202</v>
      </c>
      <c r="C213" s="9">
        <v>45826.456484027774</v>
      </c>
      <c r="D213" s="10" t="s">
        <v>202</v>
      </c>
      <c r="E213" s="21" t="s">
        <v>21</v>
      </c>
      <c r="F213" s="8">
        <v>2019</v>
      </c>
      <c r="G213" s="11" t="s">
        <v>595</v>
      </c>
      <c r="H213" s="8" t="s">
        <v>203</v>
      </c>
      <c r="I213" s="8" t="s">
        <v>68</v>
      </c>
      <c r="J213" s="12"/>
      <c r="K213" s="12" t="s">
        <v>28</v>
      </c>
      <c r="L213" s="8" t="s">
        <v>237</v>
      </c>
      <c r="M213" s="8" t="str">
        <f>VLOOKUP(Vehiculos20229[[#This Row],[Proyecto]],[3]Proyectos!$C$6:$H$44,2,0)</f>
        <v>ST-TG-V05-0001</v>
      </c>
      <c r="N213" s="8" t="str">
        <f>VLOOKUP(Vehiculos20229[[#This Row],[Proyecto]],[3]Proyectos!$C$6:$H$44,6,0)</f>
        <v>Operaciones Tecnicas</v>
      </c>
      <c r="O213" s="8" t="s">
        <v>641</v>
      </c>
      <c r="P213" s="47" t="s">
        <v>253</v>
      </c>
      <c r="Q213" s="51" t="s">
        <v>226</v>
      </c>
      <c r="R213" s="14">
        <v>46082</v>
      </c>
      <c r="S213" s="8" t="s">
        <v>255</v>
      </c>
      <c r="T213" s="31"/>
    </row>
    <row r="214" spans="2:20" x14ac:dyDescent="0.25">
      <c r="B214" s="8">
        <v>203</v>
      </c>
      <c r="C214" s="9">
        <v>45826.456484027774</v>
      </c>
      <c r="D214" s="10" t="s">
        <v>670</v>
      </c>
      <c r="E214" s="21" t="s">
        <v>671</v>
      </c>
      <c r="F214" s="8">
        <v>2006</v>
      </c>
      <c r="G214" s="8">
        <v>7600</v>
      </c>
      <c r="H214" s="12" t="s">
        <v>672</v>
      </c>
      <c r="I214" s="8" t="s">
        <v>68</v>
      </c>
      <c r="J214" s="12"/>
      <c r="K214" s="8" t="s">
        <v>236</v>
      </c>
      <c r="L214" s="8" t="s">
        <v>237</v>
      </c>
      <c r="M214" s="8" t="str">
        <f>VLOOKUP(Vehiculos20229[[#This Row],[Proyecto]],[3]Proyectos!$C$6:$H$44,2,0)</f>
        <v>ST-TG-V05-0001</v>
      </c>
      <c r="N214" s="8" t="str">
        <f>VLOOKUP(Vehiculos20229[[#This Row],[Proyecto]],[3]Proyectos!$C$6:$H$44,6,0)</f>
        <v>Operaciones Tecnicas</v>
      </c>
      <c r="O214" s="8" t="s">
        <v>641</v>
      </c>
      <c r="P214" s="13" t="s">
        <v>884</v>
      </c>
      <c r="Q214" s="51" t="s">
        <v>885</v>
      </c>
      <c r="R214" s="14" t="s">
        <v>886</v>
      </c>
      <c r="S214" s="8" t="s">
        <v>255</v>
      </c>
      <c r="T214" s="31"/>
    </row>
    <row r="215" spans="2:20" x14ac:dyDescent="0.25">
      <c r="B215" s="8">
        <v>204</v>
      </c>
      <c r="C215" s="9">
        <v>45826.456484027774</v>
      </c>
      <c r="D215" s="10" t="s">
        <v>673</v>
      </c>
      <c r="E215" s="21" t="s">
        <v>21</v>
      </c>
      <c r="F215" s="8">
        <v>2016</v>
      </c>
      <c r="G215" s="11" t="s">
        <v>595</v>
      </c>
      <c r="H215" s="8"/>
      <c r="I215" s="8" t="s">
        <v>68</v>
      </c>
      <c r="J215" s="12"/>
      <c r="K215" s="12" t="s">
        <v>28</v>
      </c>
      <c r="L215" s="8" t="s">
        <v>385</v>
      </c>
      <c r="M215" s="8" t="str">
        <f>VLOOKUP(Vehiculos20229[[#This Row],[Proyecto]],[3]Proyectos!$C$6:$H$44,2,0)</f>
        <v>ST-TG-V05-0009</v>
      </c>
      <c r="N215" s="8" t="str">
        <f>VLOOKUP(Vehiculos20229[[#This Row],[Proyecto]],[3]Proyectos!$C$6:$H$44,6,0)</f>
        <v>Operaciones Tecnicas</v>
      </c>
      <c r="O215" s="8" t="s">
        <v>527</v>
      </c>
      <c r="P215" s="13" t="s">
        <v>241</v>
      </c>
      <c r="Q215" s="51" t="s">
        <v>271</v>
      </c>
      <c r="R215" s="14">
        <v>45847</v>
      </c>
      <c r="S215" s="8" t="s">
        <v>255</v>
      </c>
      <c r="T215" s="31"/>
    </row>
    <row r="216" spans="2:20" x14ac:dyDescent="0.25">
      <c r="C216" s="23"/>
      <c r="E216" s="1"/>
      <c r="F216" s="1"/>
      <c r="I216" s="36"/>
      <c r="N216" s="50"/>
      <c r="P216" s="37"/>
      <c r="S216" s="3"/>
    </row>
    <row r="217" spans="2:20" x14ac:dyDescent="0.25">
      <c r="B217" s="19" t="s">
        <v>3</v>
      </c>
      <c r="C217" s="20" t="s">
        <v>204</v>
      </c>
    </row>
    <row r="218" spans="2:20" x14ac:dyDescent="0.25">
      <c r="B218" s="21"/>
      <c r="C218" s="22"/>
    </row>
    <row r="219" spans="2:20" x14ac:dyDescent="0.25">
      <c r="B219" s="21">
        <f>IF(C220&lt;&gt;"",B220+1,"")</f>
        <v>2</v>
      </c>
      <c r="C219" s="22">
        <v>44929.47589652778</v>
      </c>
    </row>
    <row r="220" spans="2:20" x14ac:dyDescent="0.25">
      <c r="B220" s="21">
        <f>IF(C220&lt;&gt;"",B221+1,"")</f>
        <v>1</v>
      </c>
      <c r="C220" s="22">
        <v>44901.599083680558</v>
      </c>
    </row>
    <row r="226" spans="3:14" x14ac:dyDescent="0.25">
      <c r="C226" s="23"/>
      <c r="D226" s="25"/>
      <c r="E226" s="23"/>
      <c r="F226" s="23"/>
      <c r="G226" s="25"/>
      <c r="H226" s="25"/>
      <c r="I226" s="26"/>
      <c r="J226" s="25"/>
      <c r="K226" s="25"/>
      <c r="L226" s="25"/>
      <c r="M226" s="25"/>
      <c r="N226" s="25"/>
    </row>
    <row r="227" spans="3:14" x14ac:dyDescent="0.25">
      <c r="C227" s="23"/>
      <c r="D227" s="25"/>
      <c r="E227" s="23"/>
      <c r="F227" s="23"/>
      <c r="G227" s="25"/>
      <c r="H227" s="25"/>
      <c r="I227" s="26"/>
      <c r="J227" s="25"/>
      <c r="K227" s="25"/>
      <c r="L227" s="25"/>
      <c r="M227" s="25"/>
      <c r="N227" s="25"/>
    </row>
    <row r="228" spans="3:14" x14ac:dyDescent="0.25">
      <c r="C228" s="23"/>
      <c r="D228" s="25"/>
      <c r="E228" s="23"/>
      <c r="F228" s="23"/>
      <c r="G228" s="25"/>
      <c r="H228" s="25"/>
      <c r="I228" s="26"/>
      <c r="J228" s="25"/>
      <c r="K228" s="25"/>
      <c r="L228" s="25"/>
      <c r="M228" s="25"/>
      <c r="N228" s="25"/>
    </row>
  </sheetData>
  <mergeCells count="2">
    <mergeCell ref="C6:D6"/>
    <mergeCell ref="E7:P9"/>
  </mergeCells>
  <conditionalFormatting sqref="D12:D67 D197:D216 D69:D194">
    <cfRule type="duplicateValues" dxfId="76" priority="6"/>
    <cfRule type="duplicateValues" dxfId="75" priority="7"/>
  </conditionalFormatting>
  <conditionalFormatting sqref="D68">
    <cfRule type="duplicateValues" dxfId="74" priority="2"/>
    <cfRule type="duplicateValues" dxfId="73" priority="3"/>
  </conditionalFormatting>
  <conditionalFormatting sqref="D195:D196">
    <cfRule type="duplicateValues" dxfId="72" priority="4"/>
    <cfRule type="duplicateValues" dxfId="71" priority="5"/>
  </conditionalFormatting>
  <conditionalFormatting sqref="P12:P45 P47:P215">
    <cfRule type="duplicateValues" dxfId="70" priority="1"/>
  </conditionalFormatting>
  <conditionalFormatting sqref="P195:P196">
    <cfRule type="duplicateValues" dxfId="69" priority="8"/>
  </conditionalFormatting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1DB4-FA77-441F-8E53-BE1C8E62640C}">
  <dimension ref="B5:T228"/>
  <sheetViews>
    <sheetView showGridLines="0" workbookViewId="0">
      <selection activeCell="C17" sqref="C17"/>
    </sheetView>
  </sheetViews>
  <sheetFormatPr baseColWidth="10" defaultRowHeight="15" x14ac:dyDescent="0.25"/>
  <cols>
    <col min="2" max="2" width="9.42578125" customWidth="1"/>
    <col min="3" max="3" width="25.85546875" customWidth="1"/>
    <col min="4" max="4" width="13.42578125" style="1" customWidth="1"/>
    <col min="5" max="5" width="19.42578125" customWidth="1"/>
    <col min="6" max="6" width="17.140625" customWidth="1"/>
    <col min="7" max="7" width="20.42578125" style="1" customWidth="1"/>
    <col min="8" max="8" width="22.28515625" style="1" customWidth="1"/>
    <col min="9" max="9" width="16.28515625" style="2" customWidth="1"/>
    <col min="10" max="10" width="14.5703125" style="1" customWidth="1"/>
    <col min="11" max="11" width="24.7109375" style="1" customWidth="1"/>
    <col min="12" max="12" width="38.140625" style="1" customWidth="1"/>
    <col min="13" max="13" width="23.28515625" style="1" customWidth="1"/>
    <col min="14" max="14" width="24.7109375" style="1" customWidth="1"/>
    <col min="15" max="15" width="27.140625" style="1" customWidth="1"/>
    <col min="16" max="16" width="39.42578125" style="1" bestFit="1" customWidth="1"/>
    <col min="17" max="17" width="19.7109375" style="43" customWidth="1"/>
    <col min="18" max="18" width="19.7109375" style="1" customWidth="1"/>
    <col min="19" max="19" width="13" style="1" customWidth="1"/>
    <col min="20" max="20" width="47.5703125" style="3" customWidth="1"/>
  </cols>
  <sheetData>
    <row r="5" spans="2:20" ht="15.75" thickBot="1" x14ac:dyDescent="0.3"/>
    <row r="6" spans="2:20" ht="15" customHeight="1" thickBot="1" x14ac:dyDescent="0.3">
      <c r="C6" s="55" t="s">
        <v>0</v>
      </c>
      <c r="D6" s="56"/>
      <c r="E6" s="24">
        <f ca="1">NOW()</f>
        <v>45841.651941435186</v>
      </c>
    </row>
    <row r="7" spans="2:20" ht="19.5" customHeight="1" x14ac:dyDescent="0.25">
      <c r="C7" s="4"/>
      <c r="D7" s="1" t="s">
        <v>1</v>
      </c>
      <c r="E7" s="57" t="s">
        <v>2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44"/>
      <c r="R7" s="5"/>
      <c r="S7" s="5"/>
    </row>
    <row r="8" spans="2:20" ht="15" customHeight="1" x14ac:dyDescent="0.25">
      <c r="B8" s="6"/>
      <c r="C8" s="6"/>
      <c r="D8" s="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44"/>
      <c r="R8" s="5"/>
      <c r="S8" s="5"/>
    </row>
    <row r="9" spans="2:20" ht="15.75" customHeight="1" x14ac:dyDescent="0.25">
      <c r="B9" s="6"/>
      <c r="C9" s="6"/>
      <c r="D9" s="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44"/>
      <c r="R9" s="5"/>
      <c r="S9" s="5"/>
    </row>
    <row r="11" spans="2:20" s="7" customFormat="1" ht="25.5" customHeight="1" x14ac:dyDescent="0.25">
      <c r="B11" s="28" t="s">
        <v>3</v>
      </c>
      <c r="C11" s="28" t="s">
        <v>4</v>
      </c>
      <c r="D11" s="29" t="s">
        <v>5</v>
      </c>
      <c r="E11" s="28" t="s">
        <v>6</v>
      </c>
      <c r="F11" s="28" t="s">
        <v>7</v>
      </c>
      <c r="G11" s="28" t="s">
        <v>8</v>
      </c>
      <c r="H11" s="29" t="s">
        <v>9</v>
      </c>
      <c r="I11" s="28" t="s">
        <v>10</v>
      </c>
      <c r="J11" s="28" t="s">
        <v>11</v>
      </c>
      <c r="K11" s="29" t="s">
        <v>12</v>
      </c>
      <c r="L11" s="29" t="s">
        <v>13</v>
      </c>
      <c r="M11" s="29" t="s">
        <v>14</v>
      </c>
      <c r="N11" s="29" t="s">
        <v>15</v>
      </c>
      <c r="O11" s="29" t="s">
        <v>16</v>
      </c>
      <c r="P11" s="29" t="s">
        <v>280</v>
      </c>
      <c r="Q11" s="29" t="s">
        <v>17</v>
      </c>
      <c r="R11" s="30" t="s">
        <v>18</v>
      </c>
      <c r="S11" s="29" t="s">
        <v>19</v>
      </c>
      <c r="T11" s="28" t="s">
        <v>20</v>
      </c>
    </row>
    <row r="12" spans="2:20" x14ac:dyDescent="0.25">
      <c r="B12" s="8">
        <v>1</v>
      </c>
      <c r="C12" s="9">
        <v>45826.456484027774</v>
      </c>
      <c r="D12" s="15" t="s">
        <v>419</v>
      </c>
      <c r="E12" s="8" t="s">
        <v>21</v>
      </c>
      <c r="F12" s="8">
        <v>2022</v>
      </c>
      <c r="G12" s="11" t="s">
        <v>595</v>
      </c>
      <c r="H12" s="12" t="s">
        <v>655</v>
      </c>
      <c r="I12" s="8" t="s">
        <v>23</v>
      </c>
      <c r="J12" s="12" t="s">
        <v>319</v>
      </c>
      <c r="K12" s="8" t="s">
        <v>867</v>
      </c>
      <c r="L12" s="8" t="s">
        <v>257</v>
      </c>
      <c r="M12" s="8" t="str">
        <f>VLOOKUP(Vehiculos2022911[[#This Row],[Proyecto]],[3]Proyectos!$C$6:$H$44,2,0)</f>
        <v>IC-TG-F13-0016</v>
      </c>
      <c r="N12" s="8" t="str">
        <f>VLOOKUP(Vehiculos2022911[[#This Row],[Proyecto]],[3]Proyectos!$C$6:$H$44,6,0)</f>
        <v xml:space="preserve">Mantenimiento Técnico </v>
      </c>
      <c r="O12" s="8" t="s">
        <v>258</v>
      </c>
      <c r="P12" s="13" t="s">
        <v>395</v>
      </c>
      <c r="Q12" s="51" t="s">
        <v>396</v>
      </c>
      <c r="R12" s="14">
        <v>47070</v>
      </c>
      <c r="S12" s="8" t="s">
        <v>255</v>
      </c>
      <c r="T12" s="31"/>
    </row>
    <row r="13" spans="2:20" x14ac:dyDescent="0.25">
      <c r="B13" s="8">
        <v>2</v>
      </c>
      <c r="C13" s="9">
        <v>45826.456484027774</v>
      </c>
      <c r="D13" s="10" t="s">
        <v>420</v>
      </c>
      <c r="E13" s="8" t="s">
        <v>26</v>
      </c>
      <c r="F13" s="8">
        <v>2022</v>
      </c>
      <c r="G13" s="11" t="s">
        <v>357</v>
      </c>
      <c r="H13" s="32" t="s">
        <v>276</v>
      </c>
      <c r="I13" s="8" t="s">
        <v>23</v>
      </c>
      <c r="J13" s="12" t="s">
        <v>281</v>
      </c>
      <c r="K13" s="8" t="s">
        <v>24</v>
      </c>
      <c r="L13" s="8" t="s">
        <v>27</v>
      </c>
      <c r="M13" s="8" t="str">
        <f>VLOOKUP(Vehiculos2022911[[#This Row],[Proyecto]],[3]Proyectos!$C$6:$H$44,2,0)</f>
        <v>IC-CL-F03-0007</v>
      </c>
      <c r="N13" s="8" t="str">
        <f>VLOOKUP(Vehiculos2022911[[#This Row],[Proyecto]],[3]Proyectos!$C$6:$H$44,6,0)</f>
        <v>O&amp;M</v>
      </c>
      <c r="O13" s="8" t="s">
        <v>25</v>
      </c>
      <c r="P13" s="13" t="s">
        <v>347</v>
      </c>
      <c r="Q13" s="51">
        <v>501198511768</v>
      </c>
      <c r="R13" s="14">
        <v>46559</v>
      </c>
      <c r="S13" s="8" t="s">
        <v>255</v>
      </c>
      <c r="T13" s="31"/>
    </row>
    <row r="14" spans="2:20" x14ac:dyDescent="0.25">
      <c r="B14" s="8">
        <v>3</v>
      </c>
      <c r="C14" s="9">
        <v>45826.456484027774</v>
      </c>
      <c r="D14" s="15" t="s">
        <v>421</v>
      </c>
      <c r="E14" s="8" t="s">
        <v>26</v>
      </c>
      <c r="F14" s="8">
        <v>2020</v>
      </c>
      <c r="G14" s="11" t="s">
        <v>357</v>
      </c>
      <c r="H14" s="12" t="s">
        <v>596</v>
      </c>
      <c r="I14" s="8" t="s">
        <v>23</v>
      </c>
      <c r="J14" s="12" t="s">
        <v>319</v>
      </c>
      <c r="K14" s="8" t="s">
        <v>33</v>
      </c>
      <c r="L14" s="8" t="s">
        <v>27</v>
      </c>
      <c r="M14" s="8" t="str">
        <f>VLOOKUP(Vehiculos2022911[[#This Row],[Proyecto]],[3]Proyectos!$C$6:$H$44,2,0)</f>
        <v>IC-CL-F03-0007</v>
      </c>
      <c r="N14" s="8" t="str">
        <f>VLOOKUP(Vehiculos2022911[[#This Row],[Proyecto]],[3]Proyectos!$C$6:$H$44,6,0)</f>
        <v>O&amp;M</v>
      </c>
      <c r="O14" s="8" t="s">
        <v>25</v>
      </c>
      <c r="P14" s="13" t="s">
        <v>849</v>
      </c>
      <c r="Q14" s="51">
        <v>101200201820</v>
      </c>
      <c r="R14" s="14">
        <v>47516</v>
      </c>
      <c r="S14" s="8" t="s">
        <v>255</v>
      </c>
      <c r="T14" s="31"/>
    </row>
    <row r="15" spans="2:20" ht="16.5" customHeight="1" x14ac:dyDescent="0.25">
      <c r="B15" s="8">
        <v>4</v>
      </c>
      <c r="C15" s="9">
        <v>45826.456484027774</v>
      </c>
      <c r="D15" s="10" t="s">
        <v>422</v>
      </c>
      <c r="E15" s="8" t="s">
        <v>21</v>
      </c>
      <c r="F15" s="8">
        <v>2021</v>
      </c>
      <c r="G15" s="11" t="s">
        <v>595</v>
      </c>
      <c r="H15" s="12" t="s">
        <v>282</v>
      </c>
      <c r="I15" s="8" t="s">
        <v>23</v>
      </c>
      <c r="J15" s="12" t="s">
        <v>281</v>
      </c>
      <c r="K15" s="8" t="s">
        <v>217</v>
      </c>
      <c r="L15" s="8" t="s">
        <v>29</v>
      </c>
      <c r="M15" s="8" t="str">
        <f>VLOOKUP(Vehiculos2022911[[#This Row],[Proyecto]],[3]Proyectos!$C$6:$H$44,2,0)</f>
        <v>IC-TG-F04-0015</v>
      </c>
      <c r="N15" s="8" t="str">
        <f>VLOOKUP(Vehiculos2022911[[#This Row],[Proyecto]],[3]Proyectos!$C$6:$H$44,6,0)</f>
        <v>Ingenieria</v>
      </c>
      <c r="O15" s="8" t="s">
        <v>30</v>
      </c>
      <c r="P15" s="13" t="s">
        <v>31</v>
      </c>
      <c r="Q15" s="51" t="s">
        <v>32</v>
      </c>
      <c r="R15" s="14">
        <v>45093</v>
      </c>
      <c r="S15" s="8" t="s">
        <v>254</v>
      </c>
      <c r="T15" s="31" t="s">
        <v>734</v>
      </c>
    </row>
    <row r="16" spans="2:20" x14ac:dyDescent="0.25">
      <c r="B16" s="8">
        <v>5</v>
      </c>
      <c r="C16" s="9">
        <v>45826.456484027774</v>
      </c>
      <c r="D16" s="15" t="s">
        <v>423</v>
      </c>
      <c r="E16" s="8" t="s">
        <v>26</v>
      </c>
      <c r="F16" s="8">
        <v>2021</v>
      </c>
      <c r="G16" s="8" t="s">
        <v>357</v>
      </c>
      <c r="H16" s="8" t="s">
        <v>365</v>
      </c>
      <c r="I16" s="8" t="s">
        <v>23</v>
      </c>
      <c r="J16" s="12" t="s">
        <v>319</v>
      </c>
      <c r="K16" s="8" t="s">
        <v>33</v>
      </c>
      <c r="L16" s="8" t="s">
        <v>362</v>
      </c>
      <c r="M16" s="8" t="str">
        <f>VLOOKUP(Vehiculos2022911[[#This Row],[Proyecto]],[3]Proyectos!$C$6:$H$44,2,0)</f>
        <v>IC-CL-F03-0007</v>
      </c>
      <c r="N16" s="8" t="str">
        <f>VLOOKUP(Vehiculos2022911[[#This Row],[Proyecto]],[3]Proyectos!$C$6:$H$44,6,0)</f>
        <v>O&amp;M</v>
      </c>
      <c r="O16" s="8" t="s">
        <v>25</v>
      </c>
      <c r="P16" s="13" t="s">
        <v>693</v>
      </c>
      <c r="Q16" s="35" t="s">
        <v>850</v>
      </c>
      <c r="R16" s="14">
        <v>46475</v>
      </c>
      <c r="S16" s="8" t="s">
        <v>255</v>
      </c>
      <c r="T16" s="31"/>
    </row>
    <row r="17" spans="2:20" x14ac:dyDescent="0.25">
      <c r="B17" s="8">
        <v>6</v>
      </c>
      <c r="C17" s="9">
        <v>45826.456484027774</v>
      </c>
      <c r="D17" s="10" t="s">
        <v>424</v>
      </c>
      <c r="E17" s="8" t="s">
        <v>26</v>
      </c>
      <c r="F17" s="8">
        <v>2024</v>
      </c>
      <c r="G17" s="11">
        <v>200</v>
      </c>
      <c r="H17" s="32"/>
      <c r="I17" s="8" t="s">
        <v>23</v>
      </c>
      <c r="J17" s="12" t="s">
        <v>319</v>
      </c>
      <c r="K17" s="8" t="s">
        <v>33</v>
      </c>
      <c r="L17" s="8" t="s">
        <v>362</v>
      </c>
      <c r="M17" s="8" t="str">
        <f>VLOOKUP(Vehiculos2022911[[#This Row],[Proyecto]],[3]Proyectos!$C$6:$H$44,2,0)</f>
        <v>IC-CL-F03-0007</v>
      </c>
      <c r="N17" s="8" t="str">
        <f>VLOOKUP(Vehiculos2022911[[#This Row],[Proyecto]],[3]Proyectos!$C$6:$H$44,6,0)</f>
        <v>O&amp;M</v>
      </c>
      <c r="O17" s="8" t="s">
        <v>25</v>
      </c>
      <c r="P17" s="13" t="s">
        <v>525</v>
      </c>
      <c r="Q17" s="51" t="s">
        <v>851</v>
      </c>
      <c r="R17" s="14">
        <v>46684</v>
      </c>
      <c r="S17" s="8" t="s">
        <v>255</v>
      </c>
      <c r="T17" s="31"/>
    </row>
    <row r="18" spans="2:20" x14ac:dyDescent="0.25">
      <c r="B18" s="8">
        <v>7</v>
      </c>
      <c r="C18" s="9">
        <v>45826.456484027774</v>
      </c>
      <c r="D18" s="15" t="s">
        <v>425</v>
      </c>
      <c r="E18" s="8" t="s">
        <v>26</v>
      </c>
      <c r="F18" s="8">
        <v>2022</v>
      </c>
      <c r="G18" s="11" t="s">
        <v>357</v>
      </c>
      <c r="H18" s="8" t="s">
        <v>277</v>
      </c>
      <c r="I18" s="8" t="s">
        <v>23</v>
      </c>
      <c r="J18" s="12" t="s">
        <v>281</v>
      </c>
      <c r="K18" s="8" t="s">
        <v>24</v>
      </c>
      <c r="L18" s="8" t="s">
        <v>362</v>
      </c>
      <c r="M18" s="8" t="str">
        <f>VLOOKUP(Vehiculos2022911[[#This Row],[Proyecto]],[3]Proyectos!$C$6:$H$44,2,0)</f>
        <v>IC-CL-F03-0007</v>
      </c>
      <c r="N18" s="8" t="str">
        <f>VLOOKUP(Vehiculos2022911[[#This Row],[Proyecto]],[3]Proyectos!$C$6:$H$44,6,0)</f>
        <v>O&amp;M</v>
      </c>
      <c r="O18" s="8" t="s">
        <v>25</v>
      </c>
      <c r="P18" s="13" t="s">
        <v>228</v>
      </c>
      <c r="Q18" s="51">
        <v>501198307961</v>
      </c>
      <c r="R18" s="14">
        <v>46410</v>
      </c>
      <c r="S18" s="8" t="s">
        <v>255</v>
      </c>
      <c r="T18" s="31"/>
    </row>
    <row r="19" spans="2:20" x14ac:dyDescent="0.25">
      <c r="B19" s="8">
        <v>8</v>
      </c>
      <c r="C19" s="9">
        <v>45826.456484027774</v>
      </c>
      <c r="D19" s="15" t="s">
        <v>426</v>
      </c>
      <c r="E19" s="8" t="s">
        <v>21</v>
      </c>
      <c r="F19" s="8">
        <v>2023</v>
      </c>
      <c r="G19" s="11" t="s">
        <v>595</v>
      </c>
      <c r="H19" s="8" t="s">
        <v>653</v>
      </c>
      <c r="I19" s="8" t="s">
        <v>23</v>
      </c>
      <c r="J19" s="12" t="s">
        <v>319</v>
      </c>
      <c r="K19" s="8" t="s">
        <v>24</v>
      </c>
      <c r="L19" s="8" t="s">
        <v>27</v>
      </c>
      <c r="M19" s="8" t="str">
        <f>VLOOKUP(Vehiculos2022911[[#This Row],[Proyecto]],[3]Proyectos!$C$6:$H$44,2,0)</f>
        <v>IC-CL-F03-0007</v>
      </c>
      <c r="N19" s="8" t="str">
        <f>VLOOKUP(Vehiculos2022911[[#This Row],[Proyecto]],[3]Proyectos!$C$6:$H$44,6,0)</f>
        <v>O&amp;M</v>
      </c>
      <c r="O19" s="8" t="s">
        <v>25</v>
      </c>
      <c r="P19" s="13" t="s">
        <v>636</v>
      </c>
      <c r="Q19" s="51">
        <v>1806196300382</v>
      </c>
      <c r="R19" s="14">
        <v>45893</v>
      </c>
      <c r="S19" s="8" t="s">
        <v>255</v>
      </c>
      <c r="T19" s="31"/>
    </row>
    <row r="20" spans="2:20" x14ac:dyDescent="0.25">
      <c r="B20" s="8">
        <v>9</v>
      </c>
      <c r="C20" s="9">
        <v>45826.456484027774</v>
      </c>
      <c r="D20" s="10" t="s">
        <v>427</v>
      </c>
      <c r="E20" s="21" t="s">
        <v>646</v>
      </c>
      <c r="F20" s="8">
        <v>2024</v>
      </c>
      <c r="G20" s="8" t="s">
        <v>606</v>
      </c>
      <c r="H20" s="32" t="s">
        <v>798</v>
      </c>
      <c r="I20" s="8" t="s">
        <v>23</v>
      </c>
      <c r="J20" s="12" t="s">
        <v>35</v>
      </c>
      <c r="K20" s="8" t="s">
        <v>236</v>
      </c>
      <c r="L20" s="8" t="s">
        <v>34</v>
      </c>
      <c r="M20" s="8" t="str">
        <f>VLOOKUP(Vehiculos2022911[[#This Row],[Proyecto]],[3]Proyectos!$C$6:$H$44,2,0)</f>
        <v>IC-TG-F09-0019</v>
      </c>
      <c r="N20" s="8" t="str">
        <f>VLOOKUP(Vehiculos2022911[[#This Row],[Proyecto]],[3]Proyectos!$C$6:$H$44,6,0)</f>
        <v>RF y Optimizacion</v>
      </c>
      <c r="O20" s="8" t="s">
        <v>242</v>
      </c>
      <c r="P20" s="13" t="s">
        <v>564</v>
      </c>
      <c r="Q20" s="51" t="s">
        <v>210</v>
      </c>
      <c r="R20" s="14">
        <v>45292</v>
      </c>
      <c r="S20" s="8" t="s">
        <v>255</v>
      </c>
      <c r="T20" s="31"/>
    </row>
    <row r="21" spans="2:20" x14ac:dyDescent="0.25">
      <c r="B21" s="8">
        <v>10</v>
      </c>
      <c r="C21" s="9">
        <v>45826.456484027774</v>
      </c>
      <c r="D21" s="18" t="s">
        <v>428</v>
      </c>
      <c r="E21" s="12" t="s">
        <v>21</v>
      </c>
      <c r="F21" s="12">
        <v>2023</v>
      </c>
      <c r="G21" s="11" t="s">
        <v>595</v>
      </c>
      <c r="H21" s="12" t="s">
        <v>643</v>
      </c>
      <c r="I21" s="8" t="s">
        <v>23</v>
      </c>
      <c r="J21" s="12" t="s">
        <v>35</v>
      </c>
      <c r="K21" s="12" t="s">
        <v>28</v>
      </c>
      <c r="L21" s="8" t="s">
        <v>37</v>
      </c>
      <c r="M21" s="8" t="str">
        <f>VLOOKUP(Vehiculos2022911[[#This Row],[Proyecto]],[3]Proyectos!$C$6:$H$44,2,0)</f>
        <v>IC-TG-F04-0015</v>
      </c>
      <c r="N21" s="8" t="str">
        <f>VLOOKUP(Vehiculos2022911[[#This Row],[Proyecto]],[3]Proyectos!$C$6:$H$44,6,0)</f>
        <v>Ingenieria</v>
      </c>
      <c r="O21" s="8" t="s">
        <v>270</v>
      </c>
      <c r="P21" s="27" t="s">
        <v>48</v>
      </c>
      <c r="Q21" s="51" t="s">
        <v>268</v>
      </c>
      <c r="R21" s="16">
        <v>45121</v>
      </c>
      <c r="S21" s="8" t="s">
        <v>254</v>
      </c>
      <c r="T21" s="31" t="s">
        <v>734</v>
      </c>
    </row>
    <row r="22" spans="2:20" s="2" customFormat="1" x14ac:dyDescent="0.25">
      <c r="B22" s="8">
        <v>11</v>
      </c>
      <c r="C22" s="9">
        <v>45826.456484027774</v>
      </c>
      <c r="D22" s="33" t="s">
        <v>429</v>
      </c>
      <c r="E22" s="12" t="s">
        <v>21</v>
      </c>
      <c r="F22" s="12">
        <v>2023</v>
      </c>
      <c r="G22" s="11" t="s">
        <v>595</v>
      </c>
      <c r="H22" s="12" t="s">
        <v>526</v>
      </c>
      <c r="I22" s="8" t="s">
        <v>23</v>
      </c>
      <c r="J22" s="12" t="s">
        <v>281</v>
      </c>
      <c r="K22" s="12" t="s">
        <v>534</v>
      </c>
      <c r="L22" s="8" t="s">
        <v>237</v>
      </c>
      <c r="M22" s="8" t="str">
        <f>VLOOKUP(Vehiculos2022911[[#This Row],[Proyecto]],[3]Proyectos!$C$6:$H$44,2,0)</f>
        <v>ST-TG-V05-0001</v>
      </c>
      <c r="N22" s="8" t="str">
        <f>VLOOKUP(Vehiculos2022911[[#This Row],[Proyecto]],[3]Proyectos!$C$6:$H$44,6,0)</f>
        <v>Operaciones Tecnicas</v>
      </c>
      <c r="O22" s="8" t="s">
        <v>637</v>
      </c>
      <c r="P22" s="27" t="s">
        <v>781</v>
      </c>
      <c r="Q22" s="51" t="s">
        <v>745</v>
      </c>
      <c r="R22" s="16" t="s">
        <v>746</v>
      </c>
      <c r="S22" s="8" t="s">
        <v>255</v>
      </c>
      <c r="T22" s="45"/>
    </row>
    <row r="23" spans="2:20" x14ac:dyDescent="0.25">
      <c r="B23" s="8">
        <v>12</v>
      </c>
      <c r="C23" s="9">
        <v>45826.456484027774</v>
      </c>
      <c r="D23" s="15" t="s">
        <v>430</v>
      </c>
      <c r="E23" s="8" t="s">
        <v>351</v>
      </c>
      <c r="F23" s="8">
        <v>2022</v>
      </c>
      <c r="G23" s="11" t="s">
        <v>352</v>
      </c>
      <c r="H23" s="12" t="s">
        <v>353</v>
      </c>
      <c r="I23" s="8" t="s">
        <v>23</v>
      </c>
      <c r="J23" s="12" t="s">
        <v>319</v>
      </c>
      <c r="K23" s="8" t="s">
        <v>236</v>
      </c>
      <c r="L23" s="8" t="s">
        <v>39</v>
      </c>
      <c r="M23" s="8" t="str">
        <f>VLOOKUP(Vehiculos2022911[[#This Row],[Proyecto]],[3]Proyectos!$C$6:$H$44,2,0)</f>
        <v>IC-TG-F04-0017</v>
      </c>
      <c r="N23" s="8" t="str">
        <f>VLOOKUP(Vehiculos2022911[[#This Row],[Proyecto]],[3]Proyectos!$C$6:$H$44,6,0)</f>
        <v>Ingenieria</v>
      </c>
      <c r="O23" s="8" t="s">
        <v>868</v>
      </c>
      <c r="P23" s="13" t="s">
        <v>675</v>
      </c>
      <c r="Q23" s="51" t="s">
        <v>40</v>
      </c>
      <c r="R23" s="14">
        <v>44821</v>
      </c>
      <c r="S23" s="8" t="s">
        <v>254</v>
      </c>
      <c r="T23" s="31" t="s">
        <v>734</v>
      </c>
    </row>
    <row r="24" spans="2:20" x14ac:dyDescent="0.25">
      <c r="B24" s="8">
        <v>13</v>
      </c>
      <c r="C24" s="9">
        <v>45826.456484027774</v>
      </c>
      <c r="D24" s="15" t="s">
        <v>431</v>
      </c>
      <c r="E24" s="8" t="s">
        <v>21</v>
      </c>
      <c r="F24" s="8">
        <v>2022</v>
      </c>
      <c r="G24" s="11" t="s">
        <v>595</v>
      </c>
      <c r="H24" s="12" t="s">
        <v>279</v>
      </c>
      <c r="I24" s="8" t="s">
        <v>23</v>
      </c>
      <c r="J24" s="12" t="s">
        <v>281</v>
      </c>
      <c r="K24" s="8" t="s">
        <v>236</v>
      </c>
      <c r="L24" s="8" t="s">
        <v>41</v>
      </c>
      <c r="M24" s="8" t="str">
        <f>VLOOKUP(Vehiculos2022911[[#This Row],[Proyecto]],[3]Proyectos!$C$6:$H$44,2,0)</f>
        <v>ST-TG-V05-0005</v>
      </c>
      <c r="N24" s="8" t="str">
        <f>VLOOKUP(Vehiculos2022911[[#This Row],[Proyecto]],[3]Proyectos!$C$6:$H$44,6,0)</f>
        <v>Operaciones Tecnicas</v>
      </c>
      <c r="O24" s="8" t="s">
        <v>249</v>
      </c>
      <c r="P24" s="13" t="s">
        <v>656</v>
      </c>
      <c r="Q24" s="51" t="s">
        <v>657</v>
      </c>
      <c r="R24" s="14">
        <v>46106</v>
      </c>
      <c r="S24" s="8" t="s">
        <v>255</v>
      </c>
      <c r="T24" s="31"/>
    </row>
    <row r="25" spans="2:20" x14ac:dyDescent="0.25">
      <c r="B25" s="8">
        <v>14</v>
      </c>
      <c r="C25" s="9">
        <v>45826.456484027774</v>
      </c>
      <c r="D25" s="15" t="s">
        <v>432</v>
      </c>
      <c r="E25" s="8" t="s">
        <v>26</v>
      </c>
      <c r="F25" s="8">
        <v>2020</v>
      </c>
      <c r="G25" s="11" t="s">
        <v>357</v>
      </c>
      <c r="H25" s="12" t="s">
        <v>751</v>
      </c>
      <c r="I25" s="8" t="s">
        <v>23</v>
      </c>
      <c r="J25" s="12" t="s">
        <v>281</v>
      </c>
      <c r="K25" s="8" t="s">
        <v>28</v>
      </c>
      <c r="L25" s="8" t="s">
        <v>29</v>
      </c>
      <c r="M25" s="8" t="str">
        <f>VLOOKUP(Vehiculos2022911[[#This Row],[Proyecto]],[3]Proyectos!$C$6:$H$44,2,0)</f>
        <v>IC-TG-F04-0015</v>
      </c>
      <c r="N25" s="8" t="str">
        <f>VLOOKUP(Vehiculos2022911[[#This Row],[Proyecto]],[3]Proyectos!$C$6:$H$44,6,0)</f>
        <v>Ingenieria</v>
      </c>
      <c r="O25" s="8" t="s">
        <v>30</v>
      </c>
      <c r="P25" s="13" t="s">
        <v>869</v>
      </c>
      <c r="Q25" s="51" t="s">
        <v>336</v>
      </c>
      <c r="R25" s="14">
        <v>45145</v>
      </c>
      <c r="S25" s="8" t="s">
        <v>254</v>
      </c>
      <c r="T25" s="31" t="s">
        <v>734</v>
      </c>
    </row>
    <row r="26" spans="2:20" x14ac:dyDescent="0.25">
      <c r="B26" s="8">
        <v>15</v>
      </c>
      <c r="C26" s="9">
        <v>45826.456484027774</v>
      </c>
      <c r="D26" s="10" t="s">
        <v>433</v>
      </c>
      <c r="E26" s="8" t="s">
        <v>26</v>
      </c>
      <c r="F26" s="8">
        <v>2024</v>
      </c>
      <c r="G26" s="11" t="s">
        <v>357</v>
      </c>
      <c r="H26" s="12" t="s">
        <v>870</v>
      </c>
      <c r="I26" s="8" t="s">
        <v>23</v>
      </c>
      <c r="J26" s="12" t="s">
        <v>319</v>
      </c>
      <c r="K26" s="8" t="s">
        <v>33</v>
      </c>
      <c r="L26" s="8" t="s">
        <v>362</v>
      </c>
      <c r="M26" s="8" t="str">
        <f>VLOOKUP(Vehiculos2022911[[#This Row],[Proyecto]],[3]Proyectos!$C$6:$H$44,2,0)</f>
        <v>IC-CL-F03-0007</v>
      </c>
      <c r="N26" s="8" t="str">
        <f>VLOOKUP(Vehiculos2022911[[#This Row],[Proyecto]],[3]Proyectos!$C$6:$H$44,6,0)</f>
        <v>O&amp;M</v>
      </c>
      <c r="O26" s="8" t="s">
        <v>25</v>
      </c>
      <c r="P26" s="13" t="s">
        <v>676</v>
      </c>
      <c r="Q26" s="51">
        <v>1071997023439</v>
      </c>
      <c r="R26" s="14">
        <v>47931</v>
      </c>
      <c r="S26" s="8" t="s">
        <v>255</v>
      </c>
      <c r="T26" s="31"/>
    </row>
    <row r="27" spans="2:20" ht="16.5" customHeight="1" x14ac:dyDescent="0.25">
      <c r="B27" s="8">
        <v>16</v>
      </c>
      <c r="C27" s="9">
        <v>45826.456484027774</v>
      </c>
      <c r="D27" s="15" t="s">
        <v>434</v>
      </c>
      <c r="E27" s="8" t="s">
        <v>26</v>
      </c>
      <c r="F27" s="8">
        <v>2024</v>
      </c>
      <c r="G27" s="11" t="s">
        <v>357</v>
      </c>
      <c r="H27" s="12" t="s">
        <v>712</v>
      </c>
      <c r="I27" s="8" t="s">
        <v>23</v>
      </c>
      <c r="J27" s="12" t="s">
        <v>319</v>
      </c>
      <c r="K27" s="8" t="s">
        <v>33</v>
      </c>
      <c r="L27" s="8" t="s">
        <v>362</v>
      </c>
      <c r="M27" s="8" t="str">
        <f>VLOOKUP(Vehiculos2022911[[#This Row],[Proyecto]],[3]Proyectos!$C$6:$H$44,2,0)</f>
        <v>IC-CL-F03-0007</v>
      </c>
      <c r="N27" s="8" t="str">
        <f>VLOOKUP(Vehiculos2022911[[#This Row],[Proyecto]],[3]Proyectos!$C$6:$H$44,6,0)</f>
        <v>O&amp;M</v>
      </c>
      <c r="O27" s="8" t="s">
        <v>25</v>
      </c>
      <c r="P27" s="13" t="s">
        <v>752</v>
      </c>
      <c r="Q27" s="51" t="s">
        <v>735</v>
      </c>
      <c r="R27" s="14">
        <v>46342</v>
      </c>
      <c r="S27" s="8" t="s">
        <v>255</v>
      </c>
      <c r="T27" s="31"/>
    </row>
    <row r="28" spans="2:20" x14ac:dyDescent="0.25">
      <c r="B28" s="8">
        <v>17</v>
      </c>
      <c r="C28" s="9">
        <v>45826.456484027774</v>
      </c>
      <c r="D28" s="15" t="s">
        <v>435</v>
      </c>
      <c r="E28" s="8" t="s">
        <v>21</v>
      </c>
      <c r="F28" s="8">
        <v>2021</v>
      </c>
      <c r="G28" s="11" t="s">
        <v>595</v>
      </c>
      <c r="H28" s="12" t="s">
        <v>42</v>
      </c>
      <c r="I28" s="8" t="s">
        <v>23</v>
      </c>
      <c r="J28" s="12" t="s">
        <v>35</v>
      </c>
      <c r="K28" s="8" t="s">
        <v>236</v>
      </c>
      <c r="L28" s="8" t="s">
        <v>41</v>
      </c>
      <c r="M28" s="8" t="str">
        <f>VLOOKUP(Vehiculos2022911[[#This Row],[Proyecto]],[3]Proyectos!$C$6:$H$44,2,0)</f>
        <v>ST-TG-V05-0005</v>
      </c>
      <c r="N28" s="8" t="str">
        <f>VLOOKUP(Vehiculos2022911[[#This Row],[Proyecto]],[3]Proyectos!$C$6:$H$44,6,0)</f>
        <v>Operaciones Tecnicas</v>
      </c>
      <c r="O28" s="8" t="s">
        <v>249</v>
      </c>
      <c r="P28" s="13" t="s">
        <v>753</v>
      </c>
      <c r="Q28" s="51" t="s">
        <v>736</v>
      </c>
      <c r="R28" s="14">
        <v>47515</v>
      </c>
      <c r="S28" s="8" t="s">
        <v>255</v>
      </c>
      <c r="T28" s="31"/>
    </row>
    <row r="29" spans="2:20" x14ac:dyDescent="0.25">
      <c r="B29" s="8">
        <v>18</v>
      </c>
      <c r="C29" s="9">
        <v>45826.456484027774</v>
      </c>
      <c r="D29" s="15" t="s">
        <v>436</v>
      </c>
      <c r="E29" s="8" t="s">
        <v>26</v>
      </c>
      <c r="F29" s="8">
        <v>2021</v>
      </c>
      <c r="G29" s="8" t="s">
        <v>357</v>
      </c>
      <c r="H29" s="12" t="s">
        <v>674</v>
      </c>
      <c r="I29" s="8" t="s">
        <v>23</v>
      </c>
      <c r="J29" s="12" t="s">
        <v>319</v>
      </c>
      <c r="K29" s="8" t="s">
        <v>43</v>
      </c>
      <c r="L29" s="8" t="s">
        <v>44</v>
      </c>
      <c r="M29" s="8" t="str">
        <f>VLOOKUP(Vehiculos2022911[[#This Row],[Proyecto]],[3]Proyectos!$C$6:$H$44,2,0)</f>
        <v>IC-SI-F10-0009</v>
      </c>
      <c r="N29" s="8" t="str">
        <f>VLOOKUP(Vehiculos2022911[[#This Row],[Proyecto]],[3]Proyectos!$C$6:$H$44,6,0)</f>
        <v>Proyectos</v>
      </c>
      <c r="O29" s="8" t="s">
        <v>45</v>
      </c>
      <c r="P29" s="13" t="s">
        <v>227</v>
      </c>
      <c r="Q29" s="51" t="s">
        <v>379</v>
      </c>
      <c r="R29" s="14">
        <v>46728</v>
      </c>
      <c r="S29" s="8" t="s">
        <v>255</v>
      </c>
      <c r="T29" s="31"/>
    </row>
    <row r="30" spans="2:20" x14ac:dyDescent="0.25">
      <c r="B30" s="8">
        <v>19</v>
      </c>
      <c r="C30" s="9">
        <v>45826.456484027774</v>
      </c>
      <c r="D30" s="10" t="s">
        <v>437</v>
      </c>
      <c r="E30" s="8" t="s">
        <v>21</v>
      </c>
      <c r="F30" s="8">
        <v>2023</v>
      </c>
      <c r="G30" s="11" t="s">
        <v>595</v>
      </c>
      <c r="H30" s="32" t="s">
        <v>639</v>
      </c>
      <c r="I30" s="8" t="s">
        <v>23</v>
      </c>
      <c r="J30" s="12" t="s">
        <v>35</v>
      </c>
      <c r="K30" s="8" t="s">
        <v>36</v>
      </c>
      <c r="L30" s="8" t="s">
        <v>37</v>
      </c>
      <c r="M30" s="8" t="str">
        <f>VLOOKUP(Vehiculos2022911[[#This Row],[Proyecto]],[3]Proyectos!$C$6:$H$44,2,0)</f>
        <v>IC-TG-F04-0015</v>
      </c>
      <c r="N30" s="8" t="str">
        <f>VLOOKUP(Vehiculos2022911[[#This Row],[Proyecto]],[3]Proyectos!$C$6:$H$44,6,0)</f>
        <v>Ingenieria</v>
      </c>
      <c r="O30" s="8" t="s">
        <v>270</v>
      </c>
      <c r="P30" s="13" t="s">
        <v>405</v>
      </c>
      <c r="Q30" s="51" t="s">
        <v>542</v>
      </c>
      <c r="R30" s="14">
        <v>45628</v>
      </c>
      <c r="S30" s="8" t="s">
        <v>255</v>
      </c>
      <c r="T30" s="31"/>
    </row>
    <row r="31" spans="2:20" s="2" customFormat="1" x14ac:dyDescent="0.25">
      <c r="B31" s="8">
        <v>20</v>
      </c>
      <c r="C31" s="9">
        <v>45826.456484027774</v>
      </c>
      <c r="D31" s="15" t="s">
        <v>438</v>
      </c>
      <c r="E31" s="8" t="s">
        <v>21</v>
      </c>
      <c r="F31" s="8">
        <v>2023</v>
      </c>
      <c r="G31" s="11" t="s">
        <v>595</v>
      </c>
      <c r="H31" s="12" t="s">
        <v>599</v>
      </c>
      <c r="I31" s="8" t="s">
        <v>23</v>
      </c>
      <c r="J31" s="12" t="s">
        <v>281</v>
      </c>
      <c r="K31" s="8" t="s">
        <v>534</v>
      </c>
      <c r="L31" s="8" t="s">
        <v>237</v>
      </c>
      <c r="M31" s="8" t="str">
        <f>VLOOKUP(Vehiculos2022911[[#This Row],[Proyecto]],[3]Proyectos!$C$6:$H$44,2,0)</f>
        <v>ST-TG-V05-0001</v>
      </c>
      <c r="N31" s="8" t="str">
        <f>VLOOKUP(Vehiculos2022911[[#This Row],[Proyecto]],[3]Proyectos!$C$6:$H$44,6,0)</f>
        <v>Operaciones Tecnicas</v>
      </c>
      <c r="O31" s="8" t="s">
        <v>637</v>
      </c>
      <c r="P31" s="13" t="s">
        <v>677</v>
      </c>
      <c r="Q31" s="51" t="s">
        <v>591</v>
      </c>
      <c r="R31" s="14" t="s">
        <v>592</v>
      </c>
      <c r="S31" s="8" t="s">
        <v>255</v>
      </c>
      <c r="T31" s="31"/>
    </row>
    <row r="32" spans="2:20" x14ac:dyDescent="0.25">
      <c r="B32" s="8">
        <v>21</v>
      </c>
      <c r="C32" s="9">
        <v>45826.456484027774</v>
      </c>
      <c r="D32" s="15" t="s">
        <v>439</v>
      </c>
      <c r="E32" s="8" t="s">
        <v>21</v>
      </c>
      <c r="F32" s="8">
        <v>2022</v>
      </c>
      <c r="G32" s="11" t="s">
        <v>595</v>
      </c>
      <c r="H32" s="41" t="s">
        <v>600</v>
      </c>
      <c r="I32" s="8" t="s">
        <v>23</v>
      </c>
      <c r="J32" s="12" t="s">
        <v>281</v>
      </c>
      <c r="K32" s="8" t="s">
        <v>43</v>
      </c>
      <c r="L32" s="8" t="s">
        <v>237</v>
      </c>
      <c r="M32" s="8" t="str">
        <f>VLOOKUP(Vehiculos2022911[[#This Row],[Proyecto]],[3]Proyectos!$C$6:$H$44,2,0)</f>
        <v>ST-TG-V05-0001</v>
      </c>
      <c r="N32" s="8" t="str">
        <f>VLOOKUP(Vehiculos2022911[[#This Row],[Proyecto]],[3]Proyectos!$C$6:$H$44,6,0)</f>
        <v>Operaciones Tecnicas</v>
      </c>
      <c r="O32" s="8" t="s">
        <v>637</v>
      </c>
      <c r="P32" s="13" t="s">
        <v>303</v>
      </c>
      <c r="Q32" s="51" t="s">
        <v>304</v>
      </c>
      <c r="R32" s="14">
        <v>46390</v>
      </c>
      <c r="S32" s="8" t="s">
        <v>255</v>
      </c>
      <c r="T32" s="31"/>
    </row>
    <row r="33" spans="2:20" x14ac:dyDescent="0.25">
      <c r="B33" s="8">
        <v>22</v>
      </c>
      <c r="C33" s="9">
        <v>45826.456484027774</v>
      </c>
      <c r="D33" s="33" t="s">
        <v>440</v>
      </c>
      <c r="E33" s="12" t="s">
        <v>26</v>
      </c>
      <c r="F33" s="12">
        <v>2022</v>
      </c>
      <c r="G33" s="11">
        <v>200</v>
      </c>
      <c r="H33" s="12" t="s">
        <v>601</v>
      </c>
      <c r="I33" s="8" t="s">
        <v>23</v>
      </c>
      <c r="J33" s="12" t="s">
        <v>35</v>
      </c>
      <c r="K33" s="12" t="s">
        <v>28</v>
      </c>
      <c r="L33" s="8" t="s">
        <v>385</v>
      </c>
      <c r="M33" s="8" t="str">
        <f>VLOOKUP(Vehiculos2022911[[#This Row],[Proyecto]],[3]Proyectos!$C$6:$H$44,2,0)</f>
        <v>ST-TG-V05-0009</v>
      </c>
      <c r="N33" s="8" t="str">
        <f>VLOOKUP(Vehiculos2022911[[#This Row],[Proyecto]],[3]Proyectos!$C$6:$H$44,6,0)</f>
        <v>Operaciones Tecnicas</v>
      </c>
      <c r="O33" s="8" t="s">
        <v>527</v>
      </c>
      <c r="P33" s="13" t="s">
        <v>391</v>
      </c>
      <c r="Q33" s="51" t="s">
        <v>392</v>
      </c>
      <c r="R33" s="16">
        <v>45665</v>
      </c>
      <c r="S33" s="8" t="s">
        <v>255</v>
      </c>
      <c r="T33" s="31"/>
    </row>
    <row r="34" spans="2:20" x14ac:dyDescent="0.25">
      <c r="B34" s="8">
        <v>23</v>
      </c>
      <c r="C34" s="9">
        <v>45826.456484027774</v>
      </c>
      <c r="D34" s="33" t="s">
        <v>441</v>
      </c>
      <c r="E34" s="12" t="s">
        <v>26</v>
      </c>
      <c r="F34" s="12">
        <v>2022</v>
      </c>
      <c r="G34" s="11" t="s">
        <v>357</v>
      </c>
      <c r="H34" s="12" t="s">
        <v>754</v>
      </c>
      <c r="I34" s="8" t="s">
        <v>23</v>
      </c>
      <c r="J34" s="12" t="s">
        <v>319</v>
      </c>
      <c r="K34" s="12" t="s">
        <v>305</v>
      </c>
      <c r="L34" s="8" t="s">
        <v>37</v>
      </c>
      <c r="M34" s="8" t="str">
        <f>VLOOKUP(Vehiculos2022911[[#This Row],[Proyecto]],[3]Proyectos!$C$6:$H$44,2,0)</f>
        <v>IC-TG-F04-0015</v>
      </c>
      <c r="N34" s="8" t="str">
        <f>VLOOKUP(Vehiculos2022911[[#This Row],[Proyecto]],[3]Proyectos!$C$6:$H$44,6,0)</f>
        <v>Ingenieria</v>
      </c>
      <c r="O34" s="8" t="s">
        <v>270</v>
      </c>
      <c r="P34" s="13" t="s">
        <v>356</v>
      </c>
      <c r="Q34" s="51" t="s">
        <v>367</v>
      </c>
      <c r="R34" s="16">
        <v>47029</v>
      </c>
      <c r="S34" s="8" t="s">
        <v>255</v>
      </c>
      <c r="T34" s="45"/>
    </row>
    <row r="35" spans="2:20" x14ac:dyDescent="0.25">
      <c r="B35" s="8">
        <v>24</v>
      </c>
      <c r="C35" s="9">
        <v>45826.456484027774</v>
      </c>
      <c r="D35" s="10" t="s">
        <v>442</v>
      </c>
      <c r="E35" s="8" t="s">
        <v>21</v>
      </c>
      <c r="F35" s="8">
        <v>2023</v>
      </c>
      <c r="G35" s="11" t="s">
        <v>595</v>
      </c>
      <c r="H35" s="12" t="s">
        <v>278</v>
      </c>
      <c r="I35" s="8" t="s">
        <v>23</v>
      </c>
      <c r="J35" s="12" t="s">
        <v>281</v>
      </c>
      <c r="K35" s="8" t="s">
        <v>236</v>
      </c>
      <c r="L35" s="8" t="s">
        <v>257</v>
      </c>
      <c r="M35" s="8" t="str">
        <f>VLOOKUP(Vehiculos2022911[[#This Row],[Proyecto]],[3]Proyectos!$C$6:$H$44,2,0)</f>
        <v>IC-TG-F13-0016</v>
      </c>
      <c r="N35" s="8" t="str">
        <f>VLOOKUP(Vehiculos2022911[[#This Row],[Proyecto]],[3]Proyectos!$C$6:$H$44,6,0)</f>
        <v xml:space="preserve">Mantenimiento Técnico </v>
      </c>
      <c r="O35" s="8" t="s">
        <v>258</v>
      </c>
      <c r="P35" s="13" t="s">
        <v>340</v>
      </c>
      <c r="Q35" s="35" t="s">
        <v>341</v>
      </c>
      <c r="R35" s="14">
        <v>45793</v>
      </c>
      <c r="S35" s="8" t="s">
        <v>255</v>
      </c>
      <c r="T35" s="31"/>
    </row>
    <row r="36" spans="2:20" ht="14.25" customHeight="1" x14ac:dyDescent="0.25">
      <c r="B36" s="8">
        <v>25</v>
      </c>
      <c r="C36" s="9">
        <v>45826.456484027774</v>
      </c>
      <c r="D36" s="15" t="s">
        <v>443</v>
      </c>
      <c r="E36" s="8" t="s">
        <v>646</v>
      </c>
      <c r="F36" s="8">
        <v>2021</v>
      </c>
      <c r="G36" s="11" t="s">
        <v>598</v>
      </c>
      <c r="H36" s="8" t="s">
        <v>390</v>
      </c>
      <c r="I36" s="8" t="s">
        <v>23</v>
      </c>
      <c r="J36" s="12" t="s">
        <v>319</v>
      </c>
      <c r="K36" s="8" t="s">
        <v>33</v>
      </c>
      <c r="L36" s="8" t="s">
        <v>27</v>
      </c>
      <c r="M36" s="8" t="str">
        <f>VLOOKUP(Vehiculos2022911[[#This Row],[Proyecto]],[3]Proyectos!$C$6:$H$44,2,0)</f>
        <v>IC-CL-F03-0007</v>
      </c>
      <c r="N36" s="8" t="str">
        <f>VLOOKUP(Vehiculos2022911[[#This Row],[Proyecto]],[3]Proyectos!$C$6:$H$44,6,0)</f>
        <v>O&amp;M</v>
      </c>
      <c r="O36" s="8" t="s">
        <v>25</v>
      </c>
      <c r="P36" s="13" t="s">
        <v>694</v>
      </c>
      <c r="Q36" s="51">
        <v>107200400133</v>
      </c>
      <c r="R36" s="14">
        <v>47365</v>
      </c>
      <c r="S36" s="8" t="s">
        <v>255</v>
      </c>
      <c r="T36" s="31"/>
    </row>
    <row r="37" spans="2:20" x14ac:dyDescent="0.25">
      <c r="B37" s="8">
        <v>26</v>
      </c>
      <c r="C37" s="9">
        <v>45826.456484027774</v>
      </c>
      <c r="D37" s="15" t="s">
        <v>444</v>
      </c>
      <c r="E37" s="8" t="s">
        <v>21</v>
      </c>
      <c r="F37" s="8">
        <v>2022</v>
      </c>
      <c r="G37" s="11" t="s">
        <v>595</v>
      </c>
      <c r="H37" s="8" t="s">
        <v>445</v>
      </c>
      <c r="I37" s="8" t="s">
        <v>23</v>
      </c>
      <c r="J37" s="12" t="s">
        <v>319</v>
      </c>
      <c r="K37" s="8" t="s">
        <v>33</v>
      </c>
      <c r="L37" s="8" t="s">
        <v>27</v>
      </c>
      <c r="M37" s="8" t="str">
        <f>VLOOKUP(Vehiculos2022911[[#This Row],[Proyecto]],[3]Proyectos!$C$6:$H$44,2,0)</f>
        <v>IC-CL-F03-0007</v>
      </c>
      <c r="N37" s="8" t="str">
        <f>VLOOKUP(Vehiculos2022911[[#This Row],[Proyecto]],[3]Proyectos!$C$6:$H$44,6,0)</f>
        <v>O&amp;M</v>
      </c>
      <c r="O37" s="8" t="s">
        <v>25</v>
      </c>
      <c r="P37" s="13" t="s">
        <v>852</v>
      </c>
      <c r="Q37" s="51" t="s">
        <v>853</v>
      </c>
      <c r="R37" s="14">
        <v>46328</v>
      </c>
      <c r="S37" s="8" t="s">
        <v>255</v>
      </c>
      <c r="T37" s="31"/>
    </row>
    <row r="38" spans="2:20" x14ac:dyDescent="0.25">
      <c r="B38" s="8">
        <v>27</v>
      </c>
      <c r="C38" s="9">
        <v>45826.456484027774</v>
      </c>
      <c r="D38" s="10" t="s">
        <v>446</v>
      </c>
      <c r="E38" s="8" t="s">
        <v>21</v>
      </c>
      <c r="F38" s="8">
        <v>2022</v>
      </c>
      <c r="G38" s="11" t="s">
        <v>595</v>
      </c>
      <c r="H38" s="12" t="s">
        <v>587</v>
      </c>
      <c r="I38" s="8" t="s">
        <v>23</v>
      </c>
      <c r="J38" s="12" t="s">
        <v>35</v>
      </c>
      <c r="K38" s="8" t="s">
        <v>28</v>
      </c>
      <c r="L38" s="8" t="s">
        <v>37</v>
      </c>
      <c r="M38" s="8" t="str">
        <f>VLOOKUP(Vehiculos2022911[[#This Row],[Proyecto]],[3]Proyectos!$C$6:$H$44,2,0)</f>
        <v>IC-TG-F04-0015</v>
      </c>
      <c r="N38" s="8" t="str">
        <f>VLOOKUP(Vehiculos2022911[[#This Row],[Proyecto]],[3]Proyectos!$C$6:$H$44,6,0)</f>
        <v>Ingenieria</v>
      </c>
      <c r="O38" s="8" t="s">
        <v>270</v>
      </c>
      <c r="P38" s="13" t="s">
        <v>76</v>
      </c>
      <c r="Q38" s="51" t="s">
        <v>337</v>
      </c>
      <c r="R38" s="14">
        <v>45939</v>
      </c>
      <c r="S38" s="8" t="s">
        <v>255</v>
      </c>
      <c r="T38" s="31"/>
    </row>
    <row r="39" spans="2:20" x14ac:dyDescent="0.25">
      <c r="B39" s="8">
        <v>28</v>
      </c>
      <c r="C39" s="9">
        <v>45826.456484027774</v>
      </c>
      <c r="D39" s="33" t="s">
        <v>447</v>
      </c>
      <c r="E39" s="12" t="s">
        <v>26</v>
      </c>
      <c r="F39" s="12">
        <v>2023</v>
      </c>
      <c r="G39" s="11">
        <v>200</v>
      </c>
      <c r="H39" s="12" t="s">
        <v>782</v>
      </c>
      <c r="I39" s="8" t="s">
        <v>23</v>
      </c>
      <c r="J39" s="12" t="s">
        <v>35</v>
      </c>
      <c r="K39" s="12" t="s">
        <v>272</v>
      </c>
      <c r="L39" s="8" t="s">
        <v>237</v>
      </c>
      <c r="M39" s="8" t="str">
        <f>VLOOKUP(Vehiculos2022911[[#This Row],[Proyecto]],[3]Proyectos!$C$6:$H$44,2,0)</f>
        <v>ST-TG-V05-0001</v>
      </c>
      <c r="N39" s="8" t="str">
        <f>VLOOKUP(Vehiculos2022911[[#This Row],[Proyecto]],[3]Proyectos!$C$6:$H$44,6,0)</f>
        <v>Operaciones Tecnicas</v>
      </c>
      <c r="O39" s="8" t="s">
        <v>637</v>
      </c>
      <c r="P39" s="13" t="s">
        <v>755</v>
      </c>
      <c r="Q39" s="51" t="s">
        <v>737</v>
      </c>
      <c r="R39" s="16" t="s">
        <v>756</v>
      </c>
      <c r="S39" s="8" t="s">
        <v>255</v>
      </c>
      <c r="T39" s="45"/>
    </row>
    <row r="40" spans="2:20" x14ac:dyDescent="0.25">
      <c r="B40" s="8">
        <v>29</v>
      </c>
      <c r="C40" s="9">
        <v>45826.456484027774</v>
      </c>
      <c r="D40" s="15" t="s">
        <v>448</v>
      </c>
      <c r="E40" s="8" t="s">
        <v>26</v>
      </c>
      <c r="F40" s="8">
        <v>2023</v>
      </c>
      <c r="G40" s="11">
        <v>200</v>
      </c>
      <c r="H40" s="8" t="s">
        <v>854</v>
      </c>
      <c r="I40" s="8" t="s">
        <v>23</v>
      </c>
      <c r="J40" s="12" t="s">
        <v>35</v>
      </c>
      <c r="K40" s="8" t="s">
        <v>236</v>
      </c>
      <c r="L40" s="8" t="s">
        <v>783</v>
      </c>
      <c r="M40" s="8" t="str">
        <f>VLOOKUP(Vehiculos2022911[[#This Row],[Proyecto]],[3]Proyectos!$C$6:$H$44,2,0)</f>
        <v>ST-TG-V05-0008</v>
      </c>
      <c r="N40" s="8" t="str">
        <f>VLOOKUP(Vehiculos2022911[[#This Row],[Proyecto]],[3]Proyectos!$C$6:$H$44,6,0)</f>
        <v>Operaciones Tecnicas</v>
      </c>
      <c r="O40" s="8" t="s">
        <v>527</v>
      </c>
      <c r="P40" s="13" t="s">
        <v>871</v>
      </c>
      <c r="Q40" s="35" t="s">
        <v>137</v>
      </c>
      <c r="R40" s="14">
        <v>46875</v>
      </c>
      <c r="S40" s="8" t="s">
        <v>255</v>
      </c>
      <c r="T40" s="31"/>
    </row>
    <row r="41" spans="2:20" x14ac:dyDescent="0.25">
      <c r="B41" s="8">
        <v>30</v>
      </c>
      <c r="C41" s="9">
        <v>45826.456484027774</v>
      </c>
      <c r="D41" s="15" t="s">
        <v>449</v>
      </c>
      <c r="E41" s="8" t="s">
        <v>26</v>
      </c>
      <c r="F41" s="8">
        <v>2021</v>
      </c>
      <c r="G41" s="11" t="s">
        <v>357</v>
      </c>
      <c r="H41" s="12" t="s">
        <v>52</v>
      </c>
      <c r="I41" s="8" t="s">
        <v>23</v>
      </c>
      <c r="J41" s="12" t="s">
        <v>35</v>
      </c>
      <c r="K41" s="8" t="s">
        <v>28</v>
      </c>
      <c r="L41" s="8" t="s">
        <v>44</v>
      </c>
      <c r="M41" s="8" t="str">
        <f>VLOOKUP(Vehiculos2022911[[#This Row],[Proyecto]],[3]Proyectos!$C$6:$H$44,2,0)</f>
        <v>IC-SI-F10-0009</v>
      </c>
      <c r="N41" s="8" t="str">
        <f>VLOOKUP(Vehiculos2022911[[#This Row],[Proyecto]],[3]Proyectos!$C$6:$H$44,6,0)</f>
        <v>Proyectos</v>
      </c>
      <c r="O41" s="8" t="s">
        <v>45</v>
      </c>
      <c r="P41" s="13" t="s">
        <v>565</v>
      </c>
      <c r="Q41" s="35" t="s">
        <v>380</v>
      </c>
      <c r="R41" s="14">
        <v>45414</v>
      </c>
      <c r="S41" s="8" t="s">
        <v>255</v>
      </c>
      <c r="T41" s="31"/>
    </row>
    <row r="42" spans="2:20" s="2" customFormat="1" x14ac:dyDescent="0.25">
      <c r="B42" s="8">
        <v>31</v>
      </c>
      <c r="C42" s="9">
        <v>45826.456484027774</v>
      </c>
      <c r="D42" s="15" t="s">
        <v>450</v>
      </c>
      <c r="E42" s="8" t="s">
        <v>26</v>
      </c>
      <c r="F42" s="8">
        <v>2020</v>
      </c>
      <c r="G42" s="11" t="s">
        <v>357</v>
      </c>
      <c r="H42" s="12" t="s">
        <v>602</v>
      </c>
      <c r="I42" s="8" t="s">
        <v>23</v>
      </c>
      <c r="J42" s="12" t="s">
        <v>35</v>
      </c>
      <c r="K42" s="8" t="s">
        <v>28</v>
      </c>
      <c r="L42" s="8" t="s">
        <v>39</v>
      </c>
      <c r="M42" s="8" t="str">
        <f>VLOOKUP(Vehiculos2022911[[#This Row],[Proyecto]],[3]Proyectos!$C$6:$H$44,2,0)</f>
        <v>IC-TG-F04-0017</v>
      </c>
      <c r="N42" s="8" t="str">
        <f>VLOOKUP(Vehiculos2022911[[#This Row],[Proyecto]],[3]Proyectos!$C$6:$H$44,6,0)</f>
        <v>Ingenieria</v>
      </c>
      <c r="O42" s="8" t="s">
        <v>868</v>
      </c>
      <c r="P42" s="13" t="s">
        <v>678</v>
      </c>
      <c r="Q42" s="51" t="s">
        <v>51</v>
      </c>
      <c r="R42" s="14">
        <v>45320</v>
      </c>
      <c r="S42" s="8" t="s">
        <v>255</v>
      </c>
      <c r="T42" s="31"/>
    </row>
    <row r="43" spans="2:20" s="2" customFormat="1" x14ac:dyDescent="0.25">
      <c r="B43" s="8">
        <v>32</v>
      </c>
      <c r="C43" s="9">
        <v>45826.456484027774</v>
      </c>
      <c r="D43" s="15" t="s">
        <v>451</v>
      </c>
      <c r="E43" s="8" t="s">
        <v>21</v>
      </c>
      <c r="F43" s="8">
        <v>2023</v>
      </c>
      <c r="G43" s="11" t="s">
        <v>595</v>
      </c>
      <c r="H43" s="12" t="s">
        <v>728</v>
      </c>
      <c r="I43" s="8" t="s">
        <v>23</v>
      </c>
      <c r="J43" s="12" t="s">
        <v>35</v>
      </c>
      <c r="K43" s="8" t="s">
        <v>36</v>
      </c>
      <c r="L43" s="8" t="s">
        <v>29</v>
      </c>
      <c r="M43" s="8" t="str">
        <f>VLOOKUP(Vehiculos2022911[[#This Row],[Proyecto]],[3]Proyectos!$C$6:$H$44,2,0)</f>
        <v>IC-TG-F04-0015</v>
      </c>
      <c r="N43" s="8" t="str">
        <f>VLOOKUP(Vehiculos2022911[[#This Row],[Proyecto]],[3]Proyectos!$C$6:$H$44,6,0)</f>
        <v>Ingenieria</v>
      </c>
      <c r="O43" s="8" t="s">
        <v>30</v>
      </c>
      <c r="P43" s="13" t="s">
        <v>799</v>
      </c>
      <c r="Q43" s="51" t="s">
        <v>300</v>
      </c>
      <c r="R43" s="14">
        <v>44966</v>
      </c>
      <c r="S43" s="8" t="s">
        <v>254</v>
      </c>
      <c r="T43" s="31" t="s">
        <v>734</v>
      </c>
    </row>
    <row r="44" spans="2:20" x14ac:dyDescent="0.25">
      <c r="B44" s="8">
        <v>33</v>
      </c>
      <c r="C44" s="9">
        <v>45826.456484027774</v>
      </c>
      <c r="D44" s="15" t="s">
        <v>452</v>
      </c>
      <c r="E44" s="8" t="s">
        <v>603</v>
      </c>
      <c r="F44" s="8">
        <v>2024</v>
      </c>
      <c r="G44" s="11" t="s">
        <v>604</v>
      </c>
      <c r="H44" s="12" t="s">
        <v>605</v>
      </c>
      <c r="I44" s="8" t="s">
        <v>23</v>
      </c>
      <c r="J44" s="12" t="s">
        <v>35</v>
      </c>
      <c r="K44" s="8" t="s">
        <v>28</v>
      </c>
      <c r="L44" s="8" t="s">
        <v>29</v>
      </c>
      <c r="M44" s="8" t="str">
        <f>VLOOKUP(Vehiculos2022911[[#This Row],[Proyecto]],[3]Proyectos!$C$6:$H$44,2,0)</f>
        <v>IC-TG-F04-0015</v>
      </c>
      <c r="N44" s="8" t="str">
        <f>VLOOKUP(Vehiculos2022911[[#This Row],[Proyecto]],[3]Proyectos!$C$6:$H$44,6,0)</f>
        <v>Ingenieria</v>
      </c>
      <c r="O44" s="8" t="s">
        <v>30</v>
      </c>
      <c r="P44" s="13" t="s">
        <v>308</v>
      </c>
      <c r="Q44" s="51" t="s">
        <v>307</v>
      </c>
      <c r="R44" s="14">
        <v>45464</v>
      </c>
      <c r="S44" s="8" t="s">
        <v>255</v>
      </c>
      <c r="T44" s="31"/>
    </row>
    <row r="45" spans="2:20" x14ac:dyDescent="0.25">
      <c r="B45" s="8">
        <v>34</v>
      </c>
      <c r="C45" s="9">
        <v>45826.456484027774</v>
      </c>
      <c r="D45" s="15" t="s">
        <v>453</v>
      </c>
      <c r="E45" s="8" t="s">
        <v>351</v>
      </c>
      <c r="F45" s="8">
        <v>2022</v>
      </c>
      <c r="G45" s="11" t="s">
        <v>352</v>
      </c>
      <c r="H45" s="12" t="s">
        <v>824</v>
      </c>
      <c r="I45" s="8" t="s">
        <v>23</v>
      </c>
      <c r="J45" s="12" t="s">
        <v>35</v>
      </c>
      <c r="K45" s="8" t="s">
        <v>24</v>
      </c>
      <c r="L45" s="8" t="s">
        <v>362</v>
      </c>
      <c r="M45" s="8" t="str">
        <f>VLOOKUP(Vehiculos2022911[[#This Row],[Proyecto]],[3]Proyectos!$C$6:$H$44,2,0)</f>
        <v>IC-CL-F03-0007</v>
      </c>
      <c r="N45" s="8" t="str">
        <f>VLOOKUP(Vehiculos2022911[[#This Row],[Proyecto]],[3]Proyectos!$C$6:$H$44,6,0)</f>
        <v>O&amp;M</v>
      </c>
      <c r="O45" s="8" t="s">
        <v>25</v>
      </c>
      <c r="P45" s="13" t="s">
        <v>317</v>
      </c>
      <c r="Q45" s="51">
        <v>1809199800210</v>
      </c>
      <c r="R45" s="14">
        <v>46327</v>
      </c>
      <c r="S45" s="8" t="s">
        <v>255</v>
      </c>
      <c r="T45" s="31"/>
    </row>
    <row r="46" spans="2:20" x14ac:dyDescent="0.25">
      <c r="B46" s="8">
        <v>35</v>
      </c>
      <c r="C46" s="9">
        <v>45826.456484027774</v>
      </c>
      <c r="D46" s="15" t="s">
        <v>454</v>
      </c>
      <c r="E46" s="21" t="s">
        <v>351</v>
      </c>
      <c r="F46" s="8">
        <v>2022</v>
      </c>
      <c r="G46" s="11" t="s">
        <v>352</v>
      </c>
      <c r="H46" s="12" t="s">
        <v>800</v>
      </c>
      <c r="I46" s="8" t="s">
        <v>23</v>
      </c>
      <c r="J46" s="12" t="s">
        <v>35</v>
      </c>
      <c r="K46" s="8" t="s">
        <v>855</v>
      </c>
      <c r="L46" s="8" t="s">
        <v>37</v>
      </c>
      <c r="M46" s="8" t="str">
        <f>VLOOKUP(Vehiculos2022911[[#This Row],[Proyecto]],[3]Proyectos!$C$6:$H$44,2,0)</f>
        <v>IC-TG-F04-0015</v>
      </c>
      <c r="N46" s="8" t="str">
        <f>VLOOKUP(Vehiculos2022911[[#This Row],[Proyecto]],[3]Proyectos!$C$6:$H$44,6,0)</f>
        <v>Ingenieria</v>
      </c>
      <c r="O46" s="8" t="s">
        <v>270</v>
      </c>
      <c r="P46" s="8" t="s">
        <v>506</v>
      </c>
      <c r="Q46" s="51" t="s">
        <v>209</v>
      </c>
      <c r="R46" s="14">
        <v>45130</v>
      </c>
      <c r="S46" s="8" t="s">
        <v>255</v>
      </c>
      <c r="T46" s="31"/>
    </row>
    <row r="47" spans="2:20" x14ac:dyDescent="0.25">
      <c r="B47" s="8">
        <v>36</v>
      </c>
      <c r="C47" s="9">
        <v>45826.456484027774</v>
      </c>
      <c r="D47" s="15" t="s">
        <v>455</v>
      </c>
      <c r="E47" s="8" t="s">
        <v>21</v>
      </c>
      <c r="F47" s="8">
        <v>2023</v>
      </c>
      <c r="G47" s="11" t="s">
        <v>595</v>
      </c>
      <c r="H47" s="12" t="s">
        <v>607</v>
      </c>
      <c r="I47" s="8" t="s">
        <v>23</v>
      </c>
      <c r="J47" s="12" t="s">
        <v>35</v>
      </c>
      <c r="K47" s="8" t="s">
        <v>24</v>
      </c>
      <c r="L47" s="8" t="s">
        <v>362</v>
      </c>
      <c r="M47" s="8" t="str">
        <f>VLOOKUP(Vehiculos2022911[[#This Row],[Proyecto]],[3]Proyectos!$C$6:$H$44,2,0)</f>
        <v>IC-CL-F03-0007</v>
      </c>
      <c r="N47" s="8" t="str">
        <f>VLOOKUP(Vehiculos2022911[[#This Row],[Proyecto]],[3]Proyectos!$C$6:$H$44,6,0)</f>
        <v>O&amp;M</v>
      </c>
      <c r="O47" s="8" t="s">
        <v>25</v>
      </c>
      <c r="P47" s="13" t="s">
        <v>342</v>
      </c>
      <c r="Q47" s="51">
        <v>501198800291</v>
      </c>
      <c r="R47" s="14">
        <v>46336</v>
      </c>
      <c r="S47" s="8" t="s">
        <v>255</v>
      </c>
      <c r="T47" s="31"/>
    </row>
    <row r="48" spans="2:20" x14ac:dyDescent="0.25">
      <c r="B48" s="8">
        <v>37</v>
      </c>
      <c r="C48" s="9">
        <v>45826.456484027774</v>
      </c>
      <c r="D48" s="15" t="s">
        <v>456</v>
      </c>
      <c r="E48" s="8" t="s">
        <v>21</v>
      </c>
      <c r="F48" s="8">
        <v>2023</v>
      </c>
      <c r="G48" s="11" t="s">
        <v>595</v>
      </c>
      <c r="H48" s="12" t="s">
        <v>404</v>
      </c>
      <c r="I48" s="8" t="s">
        <v>23</v>
      </c>
      <c r="J48" s="12" t="s">
        <v>35</v>
      </c>
      <c r="K48" s="8" t="s">
        <v>232</v>
      </c>
      <c r="L48" s="8" t="s">
        <v>29</v>
      </c>
      <c r="M48" s="8" t="str">
        <f>VLOOKUP(Vehiculos2022911[[#This Row],[Proyecto]],[3]Proyectos!$C$6:$H$44,2,0)</f>
        <v>IC-TG-F04-0015</v>
      </c>
      <c r="N48" s="8" t="str">
        <f>VLOOKUP(Vehiculos2022911[[#This Row],[Proyecto]],[3]Proyectos!$C$6:$H$44,6,0)</f>
        <v>Ingenieria</v>
      </c>
      <c r="O48" s="8" t="s">
        <v>30</v>
      </c>
      <c r="P48" s="13" t="s">
        <v>457</v>
      </c>
      <c r="Q48" s="51" t="s">
        <v>275</v>
      </c>
      <c r="R48" s="14">
        <v>45577</v>
      </c>
      <c r="S48" s="8" t="s">
        <v>255</v>
      </c>
      <c r="T48" s="31"/>
    </row>
    <row r="49" spans="2:20" x14ac:dyDescent="0.25">
      <c r="B49" s="8">
        <v>38</v>
      </c>
      <c r="C49" s="9">
        <v>45826.456484027774</v>
      </c>
      <c r="D49" s="33" t="s">
        <v>458</v>
      </c>
      <c r="E49" s="12" t="s">
        <v>26</v>
      </c>
      <c r="F49" s="12">
        <v>2021</v>
      </c>
      <c r="G49" s="11" t="s">
        <v>357</v>
      </c>
      <c r="H49" s="12" t="s">
        <v>55</v>
      </c>
      <c r="I49" s="8" t="s">
        <v>23</v>
      </c>
      <c r="J49" s="12" t="s">
        <v>35</v>
      </c>
      <c r="K49" s="12" t="s">
        <v>28</v>
      </c>
      <c r="L49" s="8" t="s">
        <v>783</v>
      </c>
      <c r="M49" s="8" t="str">
        <f>VLOOKUP(Vehiculos2022911[[#This Row],[Proyecto]],[3]Proyectos!$C$6:$H$44,2,0)</f>
        <v>ST-TG-V05-0008</v>
      </c>
      <c r="N49" s="8" t="str">
        <f>VLOOKUP(Vehiculos2022911[[#This Row],[Proyecto]],[3]Proyectos!$C$6:$H$44,6,0)</f>
        <v>Operaciones Tecnicas</v>
      </c>
      <c r="O49" s="8" t="s">
        <v>527</v>
      </c>
      <c r="P49" s="13" t="s">
        <v>757</v>
      </c>
      <c r="Q49" s="51" t="s">
        <v>758</v>
      </c>
      <c r="R49" s="16">
        <v>45929</v>
      </c>
      <c r="S49" s="8" t="s">
        <v>255</v>
      </c>
      <c r="T49" s="45"/>
    </row>
    <row r="50" spans="2:20" x14ac:dyDescent="0.25">
      <c r="B50" s="8">
        <v>39</v>
      </c>
      <c r="C50" s="9">
        <v>45826.456484027774</v>
      </c>
      <c r="D50" s="15" t="s">
        <v>459</v>
      </c>
      <c r="E50" s="8" t="s">
        <v>351</v>
      </c>
      <c r="F50" s="8">
        <v>2023</v>
      </c>
      <c r="G50" s="11" t="s">
        <v>352</v>
      </c>
      <c r="H50" s="12" t="s">
        <v>664</v>
      </c>
      <c r="I50" s="8" t="s">
        <v>23</v>
      </c>
      <c r="J50" s="12" t="s">
        <v>35</v>
      </c>
      <c r="K50" s="12" t="s">
        <v>24</v>
      </c>
      <c r="L50" s="8" t="s">
        <v>27</v>
      </c>
      <c r="M50" s="8" t="str">
        <f>VLOOKUP(Vehiculos2022911[[#This Row],[Proyecto]],[3]Proyectos!$C$6:$H$44,2,0)</f>
        <v>IC-CL-F03-0007</v>
      </c>
      <c r="N50" s="8" t="str">
        <f>VLOOKUP(Vehiculos2022911[[#This Row],[Proyecto]],[3]Proyectos!$C$6:$H$44,6,0)</f>
        <v>O&amp;M</v>
      </c>
      <c r="O50" s="8" t="s">
        <v>25</v>
      </c>
      <c r="P50" s="13" t="s">
        <v>566</v>
      </c>
      <c r="Q50" s="51">
        <v>501199103591</v>
      </c>
      <c r="R50" s="14">
        <v>46699</v>
      </c>
      <c r="S50" s="8" t="s">
        <v>255</v>
      </c>
      <c r="T50" s="31"/>
    </row>
    <row r="51" spans="2:20" x14ac:dyDescent="0.25">
      <c r="B51" s="8">
        <v>40</v>
      </c>
      <c r="C51" s="9">
        <v>45826.456484027774</v>
      </c>
      <c r="D51" s="15" t="s">
        <v>460</v>
      </c>
      <c r="E51" s="8" t="s">
        <v>21</v>
      </c>
      <c r="F51" s="8">
        <v>2024</v>
      </c>
      <c r="G51" s="11" t="s">
        <v>595</v>
      </c>
      <c r="H51" s="12" t="s">
        <v>665</v>
      </c>
      <c r="I51" s="8" t="s">
        <v>23</v>
      </c>
      <c r="J51" s="12" t="s">
        <v>35</v>
      </c>
      <c r="K51" s="8" t="s">
        <v>28</v>
      </c>
      <c r="L51" s="8" t="s">
        <v>29</v>
      </c>
      <c r="M51" s="8" t="str">
        <f>VLOOKUP(Vehiculos2022911[[#This Row],[Proyecto]],[3]Proyectos!$C$6:$H$44,2,0)</f>
        <v>IC-TG-F04-0015</v>
      </c>
      <c r="N51" s="8" t="str">
        <f>VLOOKUP(Vehiculos2022911[[#This Row],[Proyecto]],[3]Proyectos!$C$6:$H$44,6,0)</f>
        <v>Ingenieria</v>
      </c>
      <c r="O51" s="8" t="s">
        <v>30</v>
      </c>
      <c r="P51" s="13" t="s">
        <v>113</v>
      </c>
      <c r="Q51" s="51" t="s">
        <v>248</v>
      </c>
      <c r="R51" s="14">
        <v>45149</v>
      </c>
      <c r="S51" s="8" t="s">
        <v>254</v>
      </c>
      <c r="T51" s="31" t="s">
        <v>734</v>
      </c>
    </row>
    <row r="52" spans="2:20" x14ac:dyDescent="0.25">
      <c r="B52" s="8">
        <v>41</v>
      </c>
      <c r="C52" s="9">
        <v>45826.456484027774</v>
      </c>
      <c r="D52" s="15" t="s">
        <v>461</v>
      </c>
      <c r="E52" s="8" t="s">
        <v>26</v>
      </c>
      <c r="F52" s="8">
        <v>2020</v>
      </c>
      <c r="G52" s="8" t="s">
        <v>357</v>
      </c>
      <c r="H52" s="8" t="s">
        <v>713</v>
      </c>
      <c r="I52" s="8" t="s">
        <v>23</v>
      </c>
      <c r="J52" s="12" t="s">
        <v>319</v>
      </c>
      <c r="K52" s="8" t="s">
        <v>24</v>
      </c>
      <c r="L52" s="8" t="s">
        <v>27</v>
      </c>
      <c r="M52" s="8" t="str">
        <f>VLOOKUP(Vehiculos2022911[[#This Row],[Proyecto]],[3]Proyectos!$C$6:$H$44,2,0)</f>
        <v>IC-CL-F03-0007</v>
      </c>
      <c r="N52" s="8" t="str">
        <f>VLOOKUP(Vehiculos2022911[[#This Row],[Proyecto]],[3]Proyectos!$C$6:$H$44,6,0)</f>
        <v>O&amp;M</v>
      </c>
      <c r="O52" s="8" t="s">
        <v>25</v>
      </c>
      <c r="P52" s="13" t="s">
        <v>666</v>
      </c>
      <c r="Q52" s="51" t="s">
        <v>667</v>
      </c>
      <c r="R52" s="14">
        <v>47054</v>
      </c>
      <c r="S52" s="8" t="s">
        <v>255</v>
      </c>
      <c r="T52" s="31"/>
    </row>
    <row r="53" spans="2:20" ht="15" customHeight="1" x14ac:dyDescent="0.25">
      <c r="B53" s="8">
        <v>42</v>
      </c>
      <c r="C53" s="9">
        <v>45826.456484027774</v>
      </c>
      <c r="D53" s="15" t="s">
        <v>462</v>
      </c>
      <c r="E53" s="8" t="s">
        <v>21</v>
      </c>
      <c r="F53" s="8">
        <v>2021</v>
      </c>
      <c r="G53" s="11" t="s">
        <v>595</v>
      </c>
      <c r="H53" s="12" t="s">
        <v>58</v>
      </c>
      <c r="I53" s="8" t="s">
        <v>23</v>
      </c>
      <c r="J53" s="12" t="s">
        <v>35</v>
      </c>
      <c r="K53" s="8" t="s">
        <v>28</v>
      </c>
      <c r="L53" s="8" t="s">
        <v>29</v>
      </c>
      <c r="M53" s="8" t="str">
        <f>VLOOKUP(Vehiculos2022911[[#This Row],[Proyecto]],[3]Proyectos!$C$6:$H$44,2,0)</f>
        <v>IC-TG-F04-0015</v>
      </c>
      <c r="N53" s="8" t="str">
        <f>VLOOKUP(Vehiculos2022911[[#This Row],[Proyecto]],[3]Proyectos!$C$6:$H$44,6,0)</f>
        <v>Ingenieria</v>
      </c>
      <c r="O53" s="8" t="s">
        <v>30</v>
      </c>
      <c r="P53" s="13" t="s">
        <v>808</v>
      </c>
      <c r="Q53" s="51" t="s">
        <v>311</v>
      </c>
      <c r="R53" s="14">
        <v>45901</v>
      </c>
      <c r="S53" s="8" t="s">
        <v>254</v>
      </c>
      <c r="T53" s="31" t="s">
        <v>734</v>
      </c>
    </row>
    <row r="54" spans="2:20" x14ac:dyDescent="0.25">
      <c r="B54" s="8">
        <v>43</v>
      </c>
      <c r="C54" s="9">
        <v>45826.456484027774</v>
      </c>
      <c r="D54" s="15" t="s">
        <v>463</v>
      </c>
      <c r="E54" s="8" t="s">
        <v>21</v>
      </c>
      <c r="F54" s="8">
        <v>2018</v>
      </c>
      <c r="G54" s="11" t="s">
        <v>595</v>
      </c>
      <c r="H54" s="8" t="s">
        <v>312</v>
      </c>
      <c r="I54" s="8" t="s">
        <v>23</v>
      </c>
      <c r="J54" s="12" t="s">
        <v>608</v>
      </c>
      <c r="K54" s="8" t="s">
        <v>589</v>
      </c>
      <c r="L54" s="8" t="s">
        <v>237</v>
      </c>
      <c r="M54" s="8" t="str">
        <f>VLOOKUP(Vehiculos2022911[[#This Row],[Proyecto]],[3]Proyectos!$C$6:$H$44,2,0)</f>
        <v>ST-TG-V05-0001</v>
      </c>
      <c r="N54" s="8" t="str">
        <f>VLOOKUP(Vehiculos2022911[[#This Row],[Proyecto]],[3]Proyectos!$C$6:$H$44,6,0)</f>
        <v>Operaciones Tecnicas</v>
      </c>
      <c r="O54" s="8" t="s">
        <v>637</v>
      </c>
      <c r="P54" s="13" t="s">
        <v>760</v>
      </c>
      <c r="Q54" s="51" t="s">
        <v>54</v>
      </c>
      <c r="R54" s="14" t="s">
        <v>738</v>
      </c>
      <c r="S54" s="8" t="s">
        <v>255</v>
      </c>
      <c r="T54" s="31"/>
    </row>
    <row r="55" spans="2:20" x14ac:dyDescent="0.25">
      <c r="B55" s="8">
        <v>44</v>
      </c>
      <c r="C55" s="9">
        <v>45826.456484027774</v>
      </c>
      <c r="D55" s="10" t="s">
        <v>464</v>
      </c>
      <c r="E55" s="8" t="s">
        <v>26</v>
      </c>
      <c r="F55" s="8">
        <v>2022</v>
      </c>
      <c r="G55" s="11" t="s">
        <v>357</v>
      </c>
      <c r="H55" s="12" t="s">
        <v>856</v>
      </c>
      <c r="I55" s="8" t="s">
        <v>23</v>
      </c>
      <c r="J55" s="12" t="s">
        <v>319</v>
      </c>
      <c r="K55" s="12" t="s">
        <v>56</v>
      </c>
      <c r="L55" s="8" t="s">
        <v>57</v>
      </c>
      <c r="M55" s="8" t="str">
        <f>VLOOKUP(Vehiculos2022911[[#This Row],[Proyecto]],[3]Proyectos!$C$6:$H$44,2,0)</f>
        <v>IC-TG-F09-0019</v>
      </c>
      <c r="N55" s="8" t="str">
        <f>VLOOKUP(Vehiculos2022911[[#This Row],[Proyecto]],[3]Proyectos!$C$6:$H$44,6,0)</f>
        <v>RF y Optimizacion</v>
      </c>
      <c r="O55" s="8" t="s">
        <v>242</v>
      </c>
      <c r="P55" s="13" t="s">
        <v>567</v>
      </c>
      <c r="Q55" s="51" t="s">
        <v>568</v>
      </c>
      <c r="R55" s="14">
        <v>45292</v>
      </c>
      <c r="S55" s="8" t="s">
        <v>255</v>
      </c>
      <c r="T55" s="31"/>
    </row>
    <row r="56" spans="2:20" x14ac:dyDescent="0.25">
      <c r="B56" s="8">
        <v>45</v>
      </c>
      <c r="C56" s="9">
        <v>45826.456484027774</v>
      </c>
      <c r="D56" s="15" t="s">
        <v>465</v>
      </c>
      <c r="E56" s="8" t="s">
        <v>351</v>
      </c>
      <c r="F56" s="8">
        <v>2022</v>
      </c>
      <c r="G56" s="11" t="s">
        <v>352</v>
      </c>
      <c r="H56" s="12" t="s">
        <v>355</v>
      </c>
      <c r="I56" s="8" t="s">
        <v>23</v>
      </c>
      <c r="J56" s="12" t="s">
        <v>319</v>
      </c>
      <c r="K56" s="8" t="s">
        <v>855</v>
      </c>
      <c r="L56" s="8" t="s">
        <v>29</v>
      </c>
      <c r="M56" s="8" t="str">
        <f>VLOOKUP(Vehiculos2022911[[#This Row],[Proyecto]],[3]Proyectos!$C$6:$H$44,2,0)</f>
        <v>IC-TG-F04-0015</v>
      </c>
      <c r="N56" s="8" t="str">
        <f>VLOOKUP(Vehiculos2022911[[#This Row],[Proyecto]],[3]Proyectos!$C$6:$H$44,6,0)</f>
        <v>Ingenieria</v>
      </c>
      <c r="O56" s="8" t="s">
        <v>30</v>
      </c>
      <c r="P56" s="13" t="s">
        <v>594</v>
      </c>
      <c r="Q56" s="51" t="s">
        <v>309</v>
      </c>
      <c r="R56" s="14">
        <v>45581</v>
      </c>
      <c r="S56" s="8" t="s">
        <v>255</v>
      </c>
      <c r="T56" s="31"/>
    </row>
    <row r="57" spans="2:20" ht="14.25" customHeight="1" x14ac:dyDescent="0.25">
      <c r="B57" s="8">
        <v>46</v>
      </c>
      <c r="C57" s="9">
        <v>45826.456484027774</v>
      </c>
      <c r="D57" s="10" t="s">
        <v>466</v>
      </c>
      <c r="E57" s="8" t="s">
        <v>26</v>
      </c>
      <c r="F57" s="8">
        <v>2020</v>
      </c>
      <c r="G57" s="8" t="s">
        <v>357</v>
      </c>
      <c r="H57" s="12" t="s">
        <v>597</v>
      </c>
      <c r="I57" s="8" t="s">
        <v>23</v>
      </c>
      <c r="J57" s="12" t="s">
        <v>281</v>
      </c>
      <c r="K57" s="8" t="s">
        <v>28</v>
      </c>
      <c r="L57" s="8" t="s">
        <v>44</v>
      </c>
      <c r="M57" s="8" t="str">
        <f>VLOOKUP(Vehiculos2022911[[#This Row],[Proyecto]],[3]Proyectos!$C$6:$H$44,2,0)</f>
        <v>IC-SI-F10-0009</v>
      </c>
      <c r="N57" s="8" t="str">
        <f>VLOOKUP(Vehiculos2022911[[#This Row],[Proyecto]],[3]Proyectos!$C$6:$H$44,6,0)</f>
        <v>Proyectos</v>
      </c>
      <c r="O57" s="8" t="s">
        <v>45</v>
      </c>
      <c r="P57" s="13" t="s">
        <v>45</v>
      </c>
      <c r="Q57" s="35" t="s">
        <v>363</v>
      </c>
      <c r="R57" s="14">
        <v>47029</v>
      </c>
      <c r="S57" s="8" t="s">
        <v>255</v>
      </c>
      <c r="T57" s="31"/>
    </row>
    <row r="58" spans="2:20" x14ac:dyDescent="0.25">
      <c r="B58" s="8">
        <v>47</v>
      </c>
      <c r="C58" s="9">
        <v>45826.456484027774</v>
      </c>
      <c r="D58" s="33" t="s">
        <v>467</v>
      </c>
      <c r="E58" s="12" t="s">
        <v>21</v>
      </c>
      <c r="F58" s="12">
        <v>2019</v>
      </c>
      <c r="G58" s="11" t="s">
        <v>595</v>
      </c>
      <c r="H58" s="12" t="s">
        <v>290</v>
      </c>
      <c r="I58" s="8" t="s">
        <v>23</v>
      </c>
      <c r="J58" s="12" t="s">
        <v>281</v>
      </c>
      <c r="K58" s="12" t="s">
        <v>33</v>
      </c>
      <c r="L58" s="8" t="s">
        <v>27</v>
      </c>
      <c r="M58" s="8" t="str">
        <f>VLOOKUP(Vehiculos2022911[[#This Row],[Proyecto]],[3]Proyectos!$C$6:$H$44,2,0)</f>
        <v>IC-CL-F03-0007</v>
      </c>
      <c r="N58" s="8" t="str">
        <f>VLOOKUP(Vehiculos2022911[[#This Row],[Proyecto]],[3]Proyectos!$C$6:$H$44,6,0)</f>
        <v>O&amp;M</v>
      </c>
      <c r="O58" s="8" t="s">
        <v>25</v>
      </c>
      <c r="P58" s="13" t="s">
        <v>695</v>
      </c>
      <c r="Q58" s="51">
        <v>502200300725</v>
      </c>
      <c r="R58" s="16">
        <v>47496</v>
      </c>
      <c r="S58" s="8" t="s">
        <v>255</v>
      </c>
      <c r="T58" s="45"/>
    </row>
    <row r="59" spans="2:20" ht="13.5" customHeight="1" x14ac:dyDescent="0.25">
      <c r="B59" s="8">
        <v>48</v>
      </c>
      <c r="C59" s="9">
        <v>45826.456484027774</v>
      </c>
      <c r="D59" s="15" t="s">
        <v>468</v>
      </c>
      <c r="E59" s="8" t="s">
        <v>21</v>
      </c>
      <c r="F59" s="8">
        <v>2019</v>
      </c>
      <c r="G59" s="11" t="s">
        <v>595</v>
      </c>
      <c r="H59" s="12" t="s">
        <v>269</v>
      </c>
      <c r="I59" s="8" t="s">
        <v>23</v>
      </c>
      <c r="J59" s="12" t="s">
        <v>281</v>
      </c>
      <c r="K59" s="8" t="s">
        <v>236</v>
      </c>
      <c r="L59" s="8" t="s">
        <v>257</v>
      </c>
      <c r="M59" s="8" t="str">
        <f>VLOOKUP(Vehiculos2022911[[#This Row],[Proyecto]],[3]Proyectos!$C$6:$H$44,2,0)</f>
        <v>IC-TG-F13-0016</v>
      </c>
      <c r="N59" s="8" t="str">
        <f>VLOOKUP(Vehiculos2022911[[#This Row],[Proyecto]],[3]Proyectos!$C$6:$H$44,6,0)</f>
        <v xml:space="preserve">Mantenimiento Técnico </v>
      </c>
      <c r="O59" s="8" t="s">
        <v>258</v>
      </c>
      <c r="P59" s="13" t="s">
        <v>569</v>
      </c>
      <c r="Q59" s="35" t="s">
        <v>570</v>
      </c>
      <c r="R59" s="14">
        <v>46688</v>
      </c>
      <c r="S59" s="8" t="s">
        <v>255</v>
      </c>
      <c r="T59" s="31"/>
    </row>
    <row r="60" spans="2:20" x14ac:dyDescent="0.25">
      <c r="B60" s="8">
        <v>49</v>
      </c>
      <c r="C60" s="9">
        <v>45826.456484027774</v>
      </c>
      <c r="D60" s="15" t="s">
        <v>469</v>
      </c>
      <c r="E60" s="8" t="s">
        <v>26</v>
      </c>
      <c r="F60" s="8">
        <v>2020</v>
      </c>
      <c r="G60" s="11">
        <v>200</v>
      </c>
      <c r="H60" s="12" t="s">
        <v>609</v>
      </c>
      <c r="I60" s="8" t="s">
        <v>23</v>
      </c>
      <c r="J60" s="12" t="s">
        <v>281</v>
      </c>
      <c r="K60" s="8" t="s">
        <v>236</v>
      </c>
      <c r="L60" s="8" t="s">
        <v>257</v>
      </c>
      <c r="M60" s="8" t="str">
        <f>VLOOKUP(Vehiculos2022911[[#This Row],[Proyecto]],[3]Proyectos!$C$6:$H$44,2,0)</f>
        <v>IC-TG-F13-0016</v>
      </c>
      <c r="N60" s="8" t="str">
        <f>VLOOKUP(Vehiculos2022911[[#This Row],[Proyecto]],[3]Proyectos!$C$6:$H$44,6,0)</f>
        <v xml:space="preserve">Mantenimiento Técnico </v>
      </c>
      <c r="O60" s="8" t="s">
        <v>258</v>
      </c>
      <c r="P60" s="13" t="s">
        <v>381</v>
      </c>
      <c r="Q60" s="35" t="s">
        <v>382</v>
      </c>
      <c r="R60" s="14">
        <v>46351</v>
      </c>
      <c r="S60" s="8" t="s">
        <v>255</v>
      </c>
      <c r="T60" s="31"/>
    </row>
    <row r="61" spans="2:20" x14ac:dyDescent="0.25">
      <c r="B61" s="8">
        <v>50</v>
      </c>
      <c r="C61" s="9">
        <v>45826.456484027774</v>
      </c>
      <c r="D61" s="10" t="s">
        <v>470</v>
      </c>
      <c r="E61" s="8" t="s">
        <v>26</v>
      </c>
      <c r="F61" s="8">
        <v>2020</v>
      </c>
      <c r="G61" s="11" t="s">
        <v>357</v>
      </c>
      <c r="H61" s="12" t="s">
        <v>543</v>
      </c>
      <c r="I61" s="8" t="s">
        <v>23</v>
      </c>
      <c r="J61" s="12" t="s">
        <v>281</v>
      </c>
      <c r="K61" s="8" t="s">
        <v>24</v>
      </c>
      <c r="L61" s="8" t="s">
        <v>362</v>
      </c>
      <c r="M61" s="8" t="str">
        <f>VLOOKUP(Vehiculos2022911[[#This Row],[Proyecto]],[3]Proyectos!$C$6:$H$44,2,0)</f>
        <v>IC-CL-F03-0007</v>
      </c>
      <c r="N61" s="8" t="str">
        <f>VLOOKUP(Vehiculos2022911[[#This Row],[Proyecto]],[3]Proyectos!$C$6:$H$44,6,0)</f>
        <v>O&amp;M</v>
      </c>
      <c r="O61" s="8" t="s">
        <v>25</v>
      </c>
      <c r="P61" s="13" t="s">
        <v>705</v>
      </c>
      <c r="Q61" s="51">
        <v>1804199501295</v>
      </c>
      <c r="R61" s="14">
        <v>46510</v>
      </c>
      <c r="S61" s="8" t="s">
        <v>255</v>
      </c>
      <c r="T61" s="31"/>
    </row>
    <row r="62" spans="2:20" x14ac:dyDescent="0.25">
      <c r="B62" s="8">
        <v>51</v>
      </c>
      <c r="C62" s="9">
        <v>45826.456484027774</v>
      </c>
      <c r="D62" s="33" t="s">
        <v>471</v>
      </c>
      <c r="E62" s="12" t="s">
        <v>26</v>
      </c>
      <c r="F62" s="12">
        <v>2021</v>
      </c>
      <c r="G62" s="11" t="s">
        <v>357</v>
      </c>
      <c r="H62" s="12" t="s">
        <v>518</v>
      </c>
      <c r="I62" s="8" t="s">
        <v>23</v>
      </c>
      <c r="J62" s="12" t="s">
        <v>281</v>
      </c>
      <c r="K62" s="12" t="s">
        <v>28</v>
      </c>
      <c r="L62" s="8" t="s">
        <v>385</v>
      </c>
      <c r="M62" s="8" t="str">
        <f>VLOOKUP(Vehiculos2022911[[#This Row],[Proyecto]],[3]Proyectos!$C$6:$H$44,2,0)</f>
        <v>ST-TG-V05-0009</v>
      </c>
      <c r="N62" s="8" t="str">
        <f>VLOOKUP(Vehiculos2022911[[#This Row],[Proyecto]],[3]Proyectos!$C$6:$H$44,6,0)</f>
        <v>Operaciones Tecnicas</v>
      </c>
      <c r="O62" s="8" t="s">
        <v>527</v>
      </c>
      <c r="P62" s="13" t="s">
        <v>252</v>
      </c>
      <c r="Q62" s="51" t="s">
        <v>240</v>
      </c>
      <c r="R62" s="16"/>
      <c r="S62" s="8" t="s">
        <v>254</v>
      </c>
      <c r="T62" s="31" t="s">
        <v>734</v>
      </c>
    </row>
    <row r="63" spans="2:20" x14ac:dyDescent="0.25">
      <c r="B63" s="8">
        <v>52</v>
      </c>
      <c r="C63" s="9">
        <v>45826.456484027774</v>
      </c>
      <c r="D63" s="15" t="s">
        <v>472</v>
      </c>
      <c r="E63" s="8" t="s">
        <v>26</v>
      </c>
      <c r="F63" s="8">
        <v>2019</v>
      </c>
      <c r="G63" s="11" t="s">
        <v>357</v>
      </c>
      <c r="H63" s="12" t="s">
        <v>291</v>
      </c>
      <c r="I63" s="8" t="s">
        <v>23</v>
      </c>
      <c r="J63" s="12" t="s">
        <v>281</v>
      </c>
      <c r="K63" s="12" t="s">
        <v>272</v>
      </c>
      <c r="L63" s="8" t="s">
        <v>257</v>
      </c>
      <c r="M63" s="8" t="str">
        <f>VLOOKUP(Vehiculos2022911[[#This Row],[Proyecto]],[3]Proyectos!$C$6:$H$44,2,0)</f>
        <v>IC-TG-F13-0016</v>
      </c>
      <c r="N63" s="8" t="str">
        <f>VLOOKUP(Vehiculos2022911[[#This Row],[Proyecto]],[3]Proyectos!$C$6:$H$44,6,0)</f>
        <v xml:space="preserve">Mantenimiento Técnico </v>
      </c>
      <c r="O63" s="8" t="s">
        <v>258</v>
      </c>
      <c r="P63" s="13" t="s">
        <v>259</v>
      </c>
      <c r="Q63" s="51" t="s">
        <v>260</v>
      </c>
      <c r="R63" s="14">
        <v>47103</v>
      </c>
      <c r="S63" s="8" t="s">
        <v>255</v>
      </c>
      <c r="T63" s="31" t="s">
        <v>872</v>
      </c>
    </row>
    <row r="64" spans="2:20" x14ac:dyDescent="0.25">
      <c r="B64" s="8">
        <v>53</v>
      </c>
      <c r="C64" s="9">
        <v>45826.456484027774</v>
      </c>
      <c r="D64" s="33" t="s">
        <v>473</v>
      </c>
      <c r="E64" s="12" t="s">
        <v>26</v>
      </c>
      <c r="F64" s="12">
        <v>2021</v>
      </c>
      <c r="G64" s="11" t="s">
        <v>357</v>
      </c>
      <c r="H64" s="12" t="s">
        <v>610</v>
      </c>
      <c r="I64" s="8" t="s">
        <v>23</v>
      </c>
      <c r="J64" s="12" t="s">
        <v>281</v>
      </c>
      <c r="K64" s="8" t="s">
        <v>236</v>
      </c>
      <c r="L64" s="8" t="s">
        <v>257</v>
      </c>
      <c r="M64" s="8" t="str">
        <f>VLOOKUP(Vehiculos2022911[[#This Row],[Proyecto]],[3]Proyectos!$C$6:$H$44,2,0)</f>
        <v>IC-TG-F13-0016</v>
      </c>
      <c r="N64" s="8" t="str">
        <f>VLOOKUP(Vehiculos2022911[[#This Row],[Proyecto]],[3]Proyectos!$C$6:$H$44,6,0)</f>
        <v xml:space="preserve">Mantenimiento Técnico </v>
      </c>
      <c r="O64" s="8" t="s">
        <v>258</v>
      </c>
      <c r="P64" s="13" t="s">
        <v>412</v>
      </c>
      <c r="Q64" s="51" t="s">
        <v>413</v>
      </c>
      <c r="R64" s="16">
        <v>46641</v>
      </c>
      <c r="S64" s="8" t="s">
        <v>255</v>
      </c>
      <c r="T64" s="45"/>
    </row>
    <row r="65" spans="2:20" x14ac:dyDescent="0.25">
      <c r="B65" s="8">
        <v>54</v>
      </c>
      <c r="C65" s="9">
        <v>45826.456484027774</v>
      </c>
      <c r="D65" s="33" t="s">
        <v>474</v>
      </c>
      <c r="E65" s="12" t="s">
        <v>761</v>
      </c>
      <c r="F65" s="12">
        <v>2023</v>
      </c>
      <c r="G65" s="11" t="s">
        <v>762</v>
      </c>
      <c r="H65" s="12" t="s">
        <v>763</v>
      </c>
      <c r="I65" s="8" t="s">
        <v>23</v>
      </c>
      <c r="J65" s="12" t="s">
        <v>281</v>
      </c>
      <c r="K65" s="12" t="s">
        <v>802</v>
      </c>
      <c r="L65" s="8" t="s">
        <v>257</v>
      </c>
      <c r="M65" s="8" t="str">
        <f>VLOOKUP(Vehiculos2022911[[#This Row],[Proyecto]],[3]Proyectos!$C$6:$H$44,2,0)</f>
        <v>IC-TG-F13-0016</v>
      </c>
      <c r="N65" s="8" t="str">
        <f>VLOOKUP(Vehiculos2022911[[#This Row],[Proyecto]],[3]Proyectos!$C$6:$H$44,6,0)</f>
        <v xml:space="preserve">Mantenimiento Técnico </v>
      </c>
      <c r="O65" s="8" t="s">
        <v>258</v>
      </c>
      <c r="P65" s="13" t="s">
        <v>784</v>
      </c>
      <c r="Q65" s="51" t="s">
        <v>406</v>
      </c>
      <c r="R65" s="14">
        <v>46698</v>
      </c>
      <c r="S65" s="8" t="s">
        <v>255</v>
      </c>
      <c r="T65" s="31"/>
    </row>
    <row r="66" spans="2:20" x14ac:dyDescent="0.25">
      <c r="B66" s="8">
        <v>55</v>
      </c>
      <c r="C66" s="9">
        <v>45826.456484027774</v>
      </c>
      <c r="D66" s="33" t="s">
        <v>475</v>
      </c>
      <c r="E66" s="39" t="s">
        <v>21</v>
      </c>
      <c r="F66" s="12">
        <v>2020</v>
      </c>
      <c r="G66" s="11" t="s">
        <v>595</v>
      </c>
      <c r="H66" s="12" t="s">
        <v>314</v>
      </c>
      <c r="I66" s="8" t="s">
        <v>23</v>
      </c>
      <c r="J66" s="12" t="s">
        <v>281</v>
      </c>
      <c r="K66" s="12" t="s">
        <v>272</v>
      </c>
      <c r="L66" s="8" t="s">
        <v>257</v>
      </c>
      <c r="M66" s="8" t="str">
        <f>VLOOKUP(Vehiculos2022911[[#This Row],[Proyecto]],[3]Proyectos!$C$6:$H$44,2,0)</f>
        <v>IC-TG-F13-0016</v>
      </c>
      <c r="N66" s="8" t="str">
        <f>VLOOKUP(Vehiculos2022911[[#This Row],[Proyecto]],[3]Proyectos!$C$6:$H$44,6,0)</f>
        <v xml:space="preserve">Mantenimiento Técnico </v>
      </c>
      <c r="O66" s="8" t="s">
        <v>258</v>
      </c>
      <c r="P66" s="13" t="s">
        <v>764</v>
      </c>
      <c r="Q66" s="51" t="s">
        <v>765</v>
      </c>
      <c r="R66" s="16">
        <v>45895</v>
      </c>
      <c r="S66" s="8" t="s">
        <v>255</v>
      </c>
      <c r="T66" s="31"/>
    </row>
    <row r="67" spans="2:20" x14ac:dyDescent="0.25">
      <c r="B67" s="8">
        <v>56</v>
      </c>
      <c r="C67" s="9">
        <v>45826.456484027774</v>
      </c>
      <c r="D67" s="10" t="s">
        <v>476</v>
      </c>
      <c r="E67" s="8" t="s">
        <v>26</v>
      </c>
      <c r="F67" s="8">
        <v>2021</v>
      </c>
      <c r="G67" s="8" t="s">
        <v>357</v>
      </c>
      <c r="H67" s="8" t="s">
        <v>292</v>
      </c>
      <c r="I67" s="8" t="s">
        <v>23</v>
      </c>
      <c r="J67" s="12" t="s">
        <v>281</v>
      </c>
      <c r="K67" s="8" t="s">
        <v>24</v>
      </c>
      <c r="L67" s="8" t="s">
        <v>362</v>
      </c>
      <c r="M67" s="8" t="str">
        <f>VLOOKUP(Vehiculos2022911[[#This Row],[Proyecto]],[3]Proyectos!$C$6:$H$44,2,0)</f>
        <v>IC-CL-F03-0007</v>
      </c>
      <c r="N67" s="8" t="str">
        <f>VLOOKUP(Vehiculos2022911[[#This Row],[Proyecto]],[3]Proyectos!$C$6:$H$44,6,0)</f>
        <v>O&amp;M</v>
      </c>
      <c r="O67" s="8" t="s">
        <v>25</v>
      </c>
      <c r="P67" s="13" t="s">
        <v>645</v>
      </c>
      <c r="Q67" s="51" t="s">
        <v>739</v>
      </c>
      <c r="R67" s="14">
        <v>46102</v>
      </c>
      <c r="S67" s="8" t="s">
        <v>255</v>
      </c>
      <c r="T67" s="31"/>
    </row>
    <row r="68" spans="2:20" ht="15" customHeight="1" x14ac:dyDescent="0.25">
      <c r="B68" s="8">
        <v>57</v>
      </c>
      <c r="C68" s="9">
        <v>45826.456484027774</v>
      </c>
      <c r="D68" s="15" t="s">
        <v>477</v>
      </c>
      <c r="E68" s="21" t="s">
        <v>26</v>
      </c>
      <c r="F68" s="8">
        <v>2022</v>
      </c>
      <c r="G68" s="8" t="s">
        <v>357</v>
      </c>
      <c r="H68" s="12" t="s">
        <v>729</v>
      </c>
      <c r="I68" s="8" t="s">
        <v>23</v>
      </c>
      <c r="J68" s="12" t="s">
        <v>319</v>
      </c>
      <c r="K68" s="8"/>
      <c r="L68" s="8" t="s">
        <v>257</v>
      </c>
      <c r="M68" s="8" t="str">
        <f>VLOOKUP(Vehiculos2022911[[#This Row],[Proyecto]],[3]Proyectos!$C$6:$H$44,2,0)</f>
        <v>IC-TG-F13-0016</v>
      </c>
      <c r="N68" s="8" t="str">
        <f>VLOOKUP(Vehiculos2022911[[#This Row],[Proyecto]],[3]Proyectos!$C$6:$H$44,6,0)</f>
        <v xml:space="preserve">Mantenimiento Técnico </v>
      </c>
      <c r="O68" s="8" t="s">
        <v>258</v>
      </c>
      <c r="P68" s="13" t="s">
        <v>243</v>
      </c>
      <c r="Q68" s="51"/>
      <c r="R68" s="14"/>
      <c r="S68" s="42"/>
      <c r="T68" s="31"/>
    </row>
    <row r="69" spans="2:20" x14ac:dyDescent="0.25">
      <c r="B69" s="8">
        <v>58</v>
      </c>
      <c r="C69" s="9">
        <v>45826.456484027774</v>
      </c>
      <c r="D69" s="10" t="s">
        <v>478</v>
      </c>
      <c r="E69" s="8" t="s">
        <v>21</v>
      </c>
      <c r="F69" s="8">
        <v>2022</v>
      </c>
      <c r="G69" s="11" t="s">
        <v>595</v>
      </c>
      <c r="H69" s="8" t="s">
        <v>740</v>
      </c>
      <c r="I69" s="8" t="s">
        <v>23</v>
      </c>
      <c r="J69" s="12" t="s">
        <v>281</v>
      </c>
      <c r="K69" s="8" t="s">
        <v>236</v>
      </c>
      <c r="L69" s="8" t="s">
        <v>257</v>
      </c>
      <c r="M69" s="8" t="str">
        <f>VLOOKUP(Vehiculos2022911[[#This Row],[Proyecto]],[3]Proyectos!$C$6:$H$44,2,0)</f>
        <v>IC-TG-F13-0016</v>
      </c>
      <c r="N69" s="8" t="str">
        <f>VLOOKUP(Vehiculos2022911[[#This Row],[Proyecto]],[3]Proyectos!$C$6:$H$44,6,0)</f>
        <v xml:space="preserve">Mantenimiento Técnico </v>
      </c>
      <c r="O69" s="8" t="s">
        <v>258</v>
      </c>
      <c r="P69" s="13" t="s">
        <v>706</v>
      </c>
      <c r="Q69" s="51" t="s">
        <v>686</v>
      </c>
      <c r="R69" s="14">
        <v>46348</v>
      </c>
      <c r="S69" s="8" t="s">
        <v>255</v>
      </c>
      <c r="T69" s="31"/>
    </row>
    <row r="70" spans="2:20" x14ac:dyDescent="0.25">
      <c r="B70" s="8">
        <v>59</v>
      </c>
      <c r="C70" s="9">
        <v>45826.456484027774</v>
      </c>
      <c r="D70" s="10" t="s">
        <v>479</v>
      </c>
      <c r="E70" s="8" t="s">
        <v>26</v>
      </c>
      <c r="F70" s="8">
        <v>2020</v>
      </c>
      <c r="G70" s="8" t="s">
        <v>357</v>
      </c>
      <c r="H70" s="8" t="s">
        <v>293</v>
      </c>
      <c r="I70" s="8" t="s">
        <v>23</v>
      </c>
      <c r="J70" s="12" t="s">
        <v>281</v>
      </c>
      <c r="K70" s="8" t="s">
        <v>236</v>
      </c>
      <c r="L70" s="8" t="s">
        <v>257</v>
      </c>
      <c r="M70" s="8" t="str">
        <f>VLOOKUP(Vehiculos2022911[[#This Row],[Proyecto]],[3]Proyectos!$C$6:$H$44,2,0)</f>
        <v>IC-TG-F13-0016</v>
      </c>
      <c r="N70" s="8" t="str">
        <f>VLOOKUP(Vehiculos2022911[[#This Row],[Proyecto]],[3]Proyectos!$C$6:$H$44,6,0)</f>
        <v xml:space="preserve">Mantenimiento Técnico </v>
      </c>
      <c r="O70" s="8" t="s">
        <v>258</v>
      </c>
      <c r="P70" s="13" t="s">
        <v>685</v>
      </c>
      <c r="Q70" s="51" t="s">
        <v>686</v>
      </c>
      <c r="R70" s="14">
        <v>47327</v>
      </c>
      <c r="S70" s="8" t="s">
        <v>255</v>
      </c>
      <c r="T70" s="31"/>
    </row>
    <row r="71" spans="2:20" x14ac:dyDescent="0.25">
      <c r="B71" s="8">
        <v>60</v>
      </c>
      <c r="C71" s="9">
        <v>45826.456484027774</v>
      </c>
      <c r="D71" s="15" t="s">
        <v>480</v>
      </c>
      <c r="E71" s="21" t="s">
        <v>351</v>
      </c>
      <c r="F71" s="8">
        <v>2020</v>
      </c>
      <c r="G71" s="11" t="s">
        <v>352</v>
      </c>
      <c r="H71" s="12" t="s">
        <v>481</v>
      </c>
      <c r="I71" s="8" t="s">
        <v>23</v>
      </c>
      <c r="J71" s="12" t="s">
        <v>281</v>
      </c>
      <c r="K71" s="8" t="s">
        <v>24</v>
      </c>
      <c r="L71" s="8" t="s">
        <v>362</v>
      </c>
      <c r="M71" s="8" t="str">
        <f>VLOOKUP(Vehiculos2022911[[#This Row],[Proyecto]],[3]Proyectos!$C$6:$H$44,2,0)</f>
        <v>IC-CL-F03-0007</v>
      </c>
      <c r="N71" s="8" t="str">
        <f>VLOOKUP(Vehiculos2022911[[#This Row],[Proyecto]],[3]Proyectos!$C$6:$H$44,6,0)</f>
        <v>O&amp;M</v>
      </c>
      <c r="O71" s="8" t="s">
        <v>25</v>
      </c>
      <c r="P71" s="13" t="s">
        <v>803</v>
      </c>
      <c r="Q71" s="51">
        <v>501199504746</v>
      </c>
      <c r="R71" s="14">
        <v>45929</v>
      </c>
      <c r="S71" s="8" t="s">
        <v>255</v>
      </c>
      <c r="T71" s="31"/>
    </row>
    <row r="72" spans="2:20" x14ac:dyDescent="0.25">
      <c r="B72" s="8">
        <v>61</v>
      </c>
      <c r="C72" s="9">
        <v>45826.456484027774</v>
      </c>
      <c r="D72" s="33" t="s">
        <v>482</v>
      </c>
      <c r="E72" s="8" t="s">
        <v>21</v>
      </c>
      <c r="F72" s="8">
        <v>2020</v>
      </c>
      <c r="G72" s="11" t="s">
        <v>595</v>
      </c>
      <c r="H72" s="12" t="s">
        <v>298</v>
      </c>
      <c r="I72" s="8" t="s">
        <v>23</v>
      </c>
      <c r="J72" s="12" t="s">
        <v>281</v>
      </c>
      <c r="K72" s="8" t="s">
        <v>236</v>
      </c>
      <c r="L72" s="8" t="s">
        <v>257</v>
      </c>
      <c r="M72" s="8" t="str">
        <f>VLOOKUP(Vehiculos2022911[[#This Row],[Proyecto]],[3]Proyectos!$C$6:$H$44,2,0)</f>
        <v>IC-TG-F13-0016</v>
      </c>
      <c r="N72" s="8" t="str">
        <f>VLOOKUP(Vehiculos2022911[[#This Row],[Proyecto]],[3]Proyectos!$C$6:$H$44,6,0)</f>
        <v xml:space="preserve">Mantenimiento Técnico </v>
      </c>
      <c r="O72" s="8" t="s">
        <v>258</v>
      </c>
      <c r="P72" s="13" t="s">
        <v>263</v>
      </c>
      <c r="Q72" s="51" t="s">
        <v>264</v>
      </c>
      <c r="R72" s="14">
        <v>45580</v>
      </c>
      <c r="S72" s="8" t="s">
        <v>255</v>
      </c>
      <c r="T72" s="31"/>
    </row>
    <row r="73" spans="2:20" x14ac:dyDescent="0.25">
      <c r="B73" s="8">
        <v>62</v>
      </c>
      <c r="C73" s="9">
        <v>45826.456484027774</v>
      </c>
      <c r="D73" s="33" t="s">
        <v>483</v>
      </c>
      <c r="E73" s="21" t="s">
        <v>21</v>
      </c>
      <c r="F73" s="8">
        <v>2020</v>
      </c>
      <c r="G73" s="11" t="s">
        <v>595</v>
      </c>
      <c r="H73" s="8" t="s">
        <v>299</v>
      </c>
      <c r="I73" s="8" t="s">
        <v>23</v>
      </c>
      <c r="J73" s="12" t="s">
        <v>281</v>
      </c>
      <c r="K73" s="8" t="s">
        <v>236</v>
      </c>
      <c r="L73" s="8" t="s">
        <v>257</v>
      </c>
      <c r="M73" s="8" t="str">
        <f>VLOOKUP(Vehiculos2022911[[#This Row],[Proyecto]],[3]Proyectos!$C$6:$H$44,2,0)</f>
        <v>IC-TG-F13-0016</v>
      </c>
      <c r="N73" s="8" t="str">
        <f>VLOOKUP(Vehiculos2022911[[#This Row],[Proyecto]],[3]Proyectos!$C$6:$H$44,6,0)</f>
        <v xml:space="preserve">Mantenimiento Técnico </v>
      </c>
      <c r="O73" s="8" t="s">
        <v>258</v>
      </c>
      <c r="P73" s="13" t="s">
        <v>696</v>
      </c>
      <c r="Q73" s="35" t="s">
        <v>697</v>
      </c>
      <c r="R73" s="14">
        <v>47121</v>
      </c>
      <c r="S73" s="8" t="s">
        <v>255</v>
      </c>
      <c r="T73" s="31"/>
    </row>
    <row r="74" spans="2:20" x14ac:dyDescent="0.25">
      <c r="B74" s="8">
        <v>63</v>
      </c>
      <c r="C74" s="9">
        <v>45826.456484027774</v>
      </c>
      <c r="D74" s="10" t="s">
        <v>484</v>
      </c>
      <c r="E74" s="8" t="s">
        <v>26</v>
      </c>
      <c r="F74" s="8">
        <v>2020</v>
      </c>
      <c r="G74" s="11" t="s">
        <v>357</v>
      </c>
      <c r="H74" s="32" t="s">
        <v>690</v>
      </c>
      <c r="I74" s="8" t="s">
        <v>23</v>
      </c>
      <c r="J74" s="12" t="s">
        <v>281</v>
      </c>
      <c r="K74" s="8" t="s">
        <v>236</v>
      </c>
      <c r="L74" s="8" t="s">
        <v>237</v>
      </c>
      <c r="M74" s="8" t="str">
        <f>VLOOKUP(Vehiculos2022911[[#This Row],[Proyecto]],[3]Proyectos!$C$6:$H$44,2,0)</f>
        <v>ST-TG-V05-0001</v>
      </c>
      <c r="N74" s="8" t="str">
        <f>VLOOKUP(Vehiculos2022911[[#This Row],[Proyecto]],[3]Proyectos!$C$6:$H$44,6,0)</f>
        <v>Operaciones Tecnicas</v>
      </c>
      <c r="O74" s="8" t="s">
        <v>637</v>
      </c>
      <c r="P74" s="13" t="s">
        <v>679</v>
      </c>
      <c r="Q74" s="51" t="s">
        <v>640</v>
      </c>
      <c r="R74" s="14">
        <v>45699</v>
      </c>
      <c r="S74" s="8" t="s">
        <v>255</v>
      </c>
      <c r="T74" s="31"/>
    </row>
    <row r="75" spans="2:20" x14ac:dyDescent="0.25">
      <c r="B75" s="8">
        <v>64</v>
      </c>
      <c r="C75" s="9">
        <v>45826.456484027774</v>
      </c>
      <c r="D75" s="33" t="s">
        <v>485</v>
      </c>
      <c r="E75" s="12" t="s">
        <v>26</v>
      </c>
      <c r="F75" s="12">
        <v>2020</v>
      </c>
      <c r="G75" s="11" t="s">
        <v>357</v>
      </c>
      <c r="H75" s="12" t="s">
        <v>294</v>
      </c>
      <c r="I75" s="8" t="s">
        <v>23</v>
      </c>
      <c r="J75" s="12" t="s">
        <v>281</v>
      </c>
      <c r="K75" s="12" t="s">
        <v>588</v>
      </c>
      <c r="L75" s="8" t="s">
        <v>257</v>
      </c>
      <c r="M75" s="8" t="str">
        <f>VLOOKUP(Vehiculos2022911[[#This Row],[Proyecto]],[3]Proyectos!$C$6:$H$44,2,0)</f>
        <v>IC-TG-F13-0016</v>
      </c>
      <c r="N75" s="8" t="str">
        <f>VLOOKUP(Vehiculos2022911[[#This Row],[Proyecto]],[3]Proyectos!$C$6:$H$44,6,0)</f>
        <v xml:space="preserve">Mantenimiento Técnico </v>
      </c>
      <c r="O75" s="8" t="s">
        <v>258</v>
      </c>
      <c r="P75" s="13" t="s">
        <v>315</v>
      </c>
      <c r="Q75" s="51" t="s">
        <v>316</v>
      </c>
      <c r="R75" s="16">
        <v>45952</v>
      </c>
      <c r="S75" s="8" t="s">
        <v>255</v>
      </c>
      <c r="T75" s="45"/>
    </row>
    <row r="76" spans="2:20" x14ac:dyDescent="0.25">
      <c r="B76" s="8">
        <v>65</v>
      </c>
      <c r="C76" s="9">
        <v>45826.456484027774</v>
      </c>
      <c r="D76" s="10" t="s">
        <v>486</v>
      </c>
      <c r="E76" s="21" t="s">
        <v>761</v>
      </c>
      <c r="F76" s="8">
        <v>2023</v>
      </c>
      <c r="G76" s="11" t="s">
        <v>762</v>
      </c>
      <c r="H76" s="8" t="s">
        <v>766</v>
      </c>
      <c r="I76" s="8" t="s">
        <v>23</v>
      </c>
      <c r="J76" s="12" t="s">
        <v>281</v>
      </c>
      <c r="K76" s="8" t="s">
        <v>272</v>
      </c>
      <c r="L76" s="8" t="s">
        <v>237</v>
      </c>
      <c r="M76" s="8" t="str">
        <f>VLOOKUP(Vehiculos2022911[[#This Row],[Proyecto]],[3]Proyectos!$C$6:$H$44,2,0)</f>
        <v>ST-TG-V05-0001</v>
      </c>
      <c r="N76" s="8" t="str">
        <f>VLOOKUP(Vehiculos2022911[[#This Row],[Proyecto]],[3]Proyectos!$C$6:$H$44,6,0)</f>
        <v>Operaciones Tecnicas</v>
      </c>
      <c r="O76" s="8" t="s">
        <v>637</v>
      </c>
      <c r="P76" s="13" t="s">
        <v>804</v>
      </c>
      <c r="Q76" s="35" t="s">
        <v>857</v>
      </c>
      <c r="R76" s="14" t="s">
        <v>805</v>
      </c>
      <c r="S76" s="8" t="s">
        <v>255</v>
      </c>
      <c r="T76" s="31"/>
    </row>
    <row r="77" spans="2:20" x14ac:dyDescent="0.25">
      <c r="B77" s="8">
        <v>66</v>
      </c>
      <c r="C77" s="9">
        <v>45826.456484027774</v>
      </c>
      <c r="D77" s="15" t="s">
        <v>487</v>
      </c>
      <c r="E77" s="8" t="s">
        <v>26</v>
      </c>
      <c r="F77" s="8">
        <v>2020</v>
      </c>
      <c r="G77" s="11" t="s">
        <v>357</v>
      </c>
      <c r="H77" s="12" t="s">
        <v>288</v>
      </c>
      <c r="I77" s="8" t="s">
        <v>23</v>
      </c>
      <c r="J77" s="12" t="s">
        <v>281</v>
      </c>
      <c r="K77" s="8" t="s">
        <v>24</v>
      </c>
      <c r="L77" s="8" t="s">
        <v>362</v>
      </c>
      <c r="M77" s="8" t="str">
        <f>VLOOKUP(Vehiculos2022911[[#This Row],[Proyecto]],[3]Proyectos!$C$6:$H$44,2,0)</f>
        <v>IC-CL-F03-0007</v>
      </c>
      <c r="N77" s="8" t="str">
        <f>VLOOKUP(Vehiculos2022911[[#This Row],[Proyecto]],[3]Proyectos!$C$6:$H$44,6,0)</f>
        <v>O&amp;M</v>
      </c>
      <c r="O77" s="8" t="s">
        <v>25</v>
      </c>
      <c r="P77" s="13" t="s">
        <v>858</v>
      </c>
      <c r="Q77" s="51">
        <v>501197102959</v>
      </c>
      <c r="R77" s="14">
        <v>47134</v>
      </c>
      <c r="S77" s="8" t="s">
        <v>255</v>
      </c>
      <c r="T77" s="31"/>
    </row>
    <row r="78" spans="2:20" x14ac:dyDescent="0.25">
      <c r="B78" s="8">
        <v>67</v>
      </c>
      <c r="C78" s="9">
        <v>45826.456484027774</v>
      </c>
      <c r="D78" s="33" t="s">
        <v>488</v>
      </c>
      <c r="E78" s="12" t="s">
        <v>21</v>
      </c>
      <c r="F78" s="12">
        <v>2020</v>
      </c>
      <c r="G78" s="11" t="s">
        <v>595</v>
      </c>
      <c r="H78" s="12" t="s">
        <v>371</v>
      </c>
      <c r="I78" s="8" t="s">
        <v>23</v>
      </c>
      <c r="J78" s="12" t="s">
        <v>281</v>
      </c>
      <c r="K78" s="8" t="s">
        <v>236</v>
      </c>
      <c r="L78" s="8" t="s">
        <v>257</v>
      </c>
      <c r="M78" s="8" t="str">
        <f>VLOOKUP(Vehiculos2022911[[#This Row],[Proyecto]],[3]Proyectos!$C$6:$H$44,2,0)</f>
        <v>IC-TG-F13-0016</v>
      </c>
      <c r="N78" s="8" t="str">
        <f>VLOOKUP(Vehiculos2022911[[#This Row],[Proyecto]],[3]Proyectos!$C$6:$H$44,6,0)</f>
        <v xml:space="preserve">Mantenimiento Técnico </v>
      </c>
      <c r="O78" s="8" t="s">
        <v>258</v>
      </c>
      <c r="P78" s="13" t="s">
        <v>261</v>
      </c>
      <c r="Q78" s="51" t="s">
        <v>262</v>
      </c>
      <c r="R78" s="16">
        <v>45869</v>
      </c>
      <c r="S78" s="8" t="s">
        <v>255</v>
      </c>
      <c r="T78" s="45"/>
    </row>
    <row r="79" spans="2:20" x14ac:dyDescent="0.25">
      <c r="B79" s="8">
        <v>68</v>
      </c>
      <c r="C79" s="9">
        <v>45826.456484027774</v>
      </c>
      <c r="D79" s="15" t="s">
        <v>489</v>
      </c>
      <c r="E79" s="8" t="s">
        <v>26</v>
      </c>
      <c r="F79" s="8">
        <v>2020</v>
      </c>
      <c r="G79" s="11" t="s">
        <v>357</v>
      </c>
      <c r="H79" s="38" t="s">
        <v>611</v>
      </c>
      <c r="I79" s="8" t="s">
        <v>23</v>
      </c>
      <c r="J79" s="12" t="s">
        <v>281</v>
      </c>
      <c r="K79" s="8" t="s">
        <v>236</v>
      </c>
      <c r="L79" s="8" t="s">
        <v>257</v>
      </c>
      <c r="M79" s="8" t="str">
        <f>VLOOKUP(Vehiculos2022911[[#This Row],[Proyecto]],[3]Proyectos!$C$6:$H$44,2,0)</f>
        <v>IC-TG-F13-0016</v>
      </c>
      <c r="N79" s="8" t="str">
        <f>VLOOKUP(Vehiculos2022911[[#This Row],[Proyecto]],[3]Proyectos!$C$6:$H$44,6,0)</f>
        <v xml:space="preserve">Mantenimiento Técnico </v>
      </c>
      <c r="O79" s="8" t="s">
        <v>258</v>
      </c>
      <c r="P79" s="13" t="s">
        <v>550</v>
      </c>
      <c r="Q79" s="35" t="s">
        <v>551</v>
      </c>
      <c r="R79" s="14">
        <v>47143</v>
      </c>
      <c r="S79" s="8" t="s">
        <v>255</v>
      </c>
      <c r="T79" s="31"/>
    </row>
    <row r="80" spans="2:20" x14ac:dyDescent="0.25">
      <c r="B80" s="8">
        <v>69</v>
      </c>
      <c r="C80" s="9">
        <v>45826.456484027774</v>
      </c>
      <c r="D80" s="10" t="s">
        <v>490</v>
      </c>
      <c r="E80" s="21" t="s">
        <v>26</v>
      </c>
      <c r="F80" s="8">
        <v>2019</v>
      </c>
      <c r="G80" s="11" t="s">
        <v>357</v>
      </c>
      <c r="H80" s="12" t="s">
        <v>295</v>
      </c>
      <c r="I80" s="8" t="s">
        <v>23</v>
      </c>
      <c r="J80" s="12" t="s">
        <v>281</v>
      </c>
      <c r="K80" s="8" t="s">
        <v>786</v>
      </c>
      <c r="L80" s="8" t="s">
        <v>257</v>
      </c>
      <c r="M80" s="8" t="str">
        <f>VLOOKUP(Vehiculos2022911[[#This Row],[Proyecto]],[3]Proyectos!$C$6:$H$44,2,0)</f>
        <v>IC-TG-F13-0016</v>
      </c>
      <c r="N80" s="8" t="str">
        <f>VLOOKUP(Vehiculos2022911[[#This Row],[Proyecto]],[3]Proyectos!$C$6:$H$44,6,0)</f>
        <v xml:space="preserve">Mantenimiento Técnico </v>
      </c>
      <c r="O80" s="8" t="s">
        <v>258</v>
      </c>
      <c r="P80" s="13" t="s">
        <v>265</v>
      </c>
      <c r="Q80" s="35" t="s">
        <v>266</v>
      </c>
      <c r="R80" s="14">
        <v>46069</v>
      </c>
      <c r="S80" s="8" t="s">
        <v>255</v>
      </c>
      <c r="T80" s="31"/>
    </row>
    <row r="81" spans="2:20" x14ac:dyDescent="0.25">
      <c r="B81" s="8">
        <v>70</v>
      </c>
      <c r="C81" s="9">
        <v>45826.456484027774</v>
      </c>
      <c r="D81" s="15" t="s">
        <v>491</v>
      </c>
      <c r="E81" s="8" t="s">
        <v>26</v>
      </c>
      <c r="F81" s="8">
        <v>2019</v>
      </c>
      <c r="G81" s="8" t="s">
        <v>357</v>
      </c>
      <c r="H81" s="12" t="s">
        <v>509</v>
      </c>
      <c r="I81" s="8" t="s">
        <v>23</v>
      </c>
      <c r="J81" s="12" t="s">
        <v>281</v>
      </c>
      <c r="K81" s="8" t="s">
        <v>789</v>
      </c>
      <c r="L81" s="8" t="s">
        <v>29</v>
      </c>
      <c r="M81" s="8" t="str">
        <f>VLOOKUP(Vehiculos2022911[[#This Row],[Proyecto]],[3]Proyectos!$C$6:$H$44,2,0)</f>
        <v>IC-TG-F04-0015</v>
      </c>
      <c r="N81" s="8" t="str">
        <f>VLOOKUP(Vehiculos2022911[[#This Row],[Proyecto]],[3]Proyectos!$C$6:$H$44,6,0)</f>
        <v>Ingenieria</v>
      </c>
      <c r="O81" s="8" t="s">
        <v>30</v>
      </c>
      <c r="P81" s="13" t="s">
        <v>517</v>
      </c>
      <c r="Q81" s="51" t="s">
        <v>790</v>
      </c>
      <c r="R81" s="14"/>
      <c r="S81" s="8"/>
      <c r="T81" s="31"/>
    </row>
    <row r="82" spans="2:20" x14ac:dyDescent="0.25">
      <c r="B82" s="8">
        <v>71</v>
      </c>
      <c r="C82" s="9">
        <v>45826.456484027774</v>
      </c>
      <c r="D82" s="33" t="s">
        <v>492</v>
      </c>
      <c r="E82" s="12" t="s">
        <v>26</v>
      </c>
      <c r="F82" s="12">
        <v>2019</v>
      </c>
      <c r="G82" s="11" t="s">
        <v>357</v>
      </c>
      <c r="H82" s="12" t="s">
        <v>321</v>
      </c>
      <c r="I82" s="8" t="s">
        <v>23</v>
      </c>
      <c r="J82" s="12" t="s">
        <v>281</v>
      </c>
      <c r="K82" s="12" t="s">
        <v>28</v>
      </c>
      <c r="L82" s="8" t="s">
        <v>237</v>
      </c>
      <c r="M82" s="8" t="str">
        <f>VLOOKUP(Vehiculos2022911[[#This Row],[Proyecto]],[3]Proyectos!$C$6:$H$44,2,0)</f>
        <v>ST-TG-V05-0001</v>
      </c>
      <c r="N82" s="8" t="str">
        <f>VLOOKUP(Vehiculos2022911[[#This Row],[Proyecto]],[3]Proyectos!$C$6:$H$44,6,0)</f>
        <v>Operaciones Tecnicas</v>
      </c>
      <c r="O82" s="8" t="s">
        <v>637</v>
      </c>
      <c r="P82" s="13" t="s">
        <v>866</v>
      </c>
      <c r="Q82" s="51" t="s">
        <v>827</v>
      </c>
      <c r="R82" s="16" t="s">
        <v>828</v>
      </c>
      <c r="S82" s="8" t="s">
        <v>255</v>
      </c>
      <c r="T82" s="31"/>
    </row>
    <row r="83" spans="2:20" x14ac:dyDescent="0.25">
      <c r="B83" s="8">
        <v>72</v>
      </c>
      <c r="C83" s="9">
        <v>45826.456484027774</v>
      </c>
      <c r="D83" s="15" t="s">
        <v>493</v>
      </c>
      <c r="E83" s="8" t="s">
        <v>21</v>
      </c>
      <c r="F83" s="8">
        <v>2022</v>
      </c>
      <c r="G83" s="11" t="s">
        <v>595</v>
      </c>
      <c r="H83" s="12" t="s">
        <v>284</v>
      </c>
      <c r="I83" s="8" t="s">
        <v>23</v>
      </c>
      <c r="J83" s="12" t="s">
        <v>281</v>
      </c>
      <c r="K83" s="8" t="s">
        <v>28</v>
      </c>
      <c r="L83" s="8" t="s">
        <v>39</v>
      </c>
      <c r="M83" s="8" t="str">
        <f>VLOOKUP(Vehiculos2022911[[#This Row],[Proyecto]],[3]Proyectos!$C$6:$H$44,2,0)</f>
        <v>IC-TG-F04-0017</v>
      </c>
      <c r="N83" s="8" t="str">
        <f>VLOOKUP(Vehiculos2022911[[#This Row],[Proyecto]],[3]Proyectos!$C$6:$H$44,6,0)</f>
        <v>Ingenieria</v>
      </c>
      <c r="O83" s="8" t="s">
        <v>868</v>
      </c>
      <c r="P83" s="13" t="s">
        <v>680</v>
      </c>
      <c r="Q83" s="51" t="s">
        <v>53</v>
      </c>
      <c r="R83" s="14">
        <v>46434</v>
      </c>
      <c r="S83" s="8" t="s">
        <v>255</v>
      </c>
      <c r="T83" s="31"/>
    </row>
    <row r="84" spans="2:20" x14ac:dyDescent="0.25">
      <c r="B84" s="8">
        <v>73</v>
      </c>
      <c r="C84" s="9">
        <v>45826.456484027774</v>
      </c>
      <c r="D84" s="15" t="s">
        <v>494</v>
      </c>
      <c r="E84" s="21" t="s">
        <v>21</v>
      </c>
      <c r="F84" s="8">
        <v>2022</v>
      </c>
      <c r="G84" s="11" t="s">
        <v>595</v>
      </c>
      <c r="H84" s="12" t="s">
        <v>544</v>
      </c>
      <c r="I84" s="8" t="s">
        <v>23</v>
      </c>
      <c r="J84" s="12" t="s">
        <v>281</v>
      </c>
      <c r="K84" s="8" t="s">
        <v>571</v>
      </c>
      <c r="L84" s="8" t="s">
        <v>237</v>
      </c>
      <c r="M84" s="8" t="str">
        <f>VLOOKUP(Vehiculos2022911[[#This Row],[Proyecto]],[3]Proyectos!$C$6:$H$44,2,0)</f>
        <v>ST-TG-V05-0001</v>
      </c>
      <c r="N84" s="8" t="str">
        <f>VLOOKUP(Vehiculos2022911[[#This Row],[Proyecto]],[3]Proyectos!$C$6:$H$44,6,0)</f>
        <v>Operaciones Tecnicas</v>
      </c>
      <c r="O84" s="8" t="s">
        <v>637</v>
      </c>
      <c r="P84" s="13" t="s">
        <v>540</v>
      </c>
      <c r="Q84" s="51" t="s">
        <v>541</v>
      </c>
      <c r="R84" s="14">
        <v>46855</v>
      </c>
      <c r="S84" s="8" t="s">
        <v>255</v>
      </c>
      <c r="T84" s="31"/>
    </row>
    <row r="85" spans="2:20" x14ac:dyDescent="0.25">
      <c r="B85" s="8">
        <v>74</v>
      </c>
      <c r="C85" s="9">
        <v>45826.456484027774</v>
      </c>
      <c r="D85" s="33" t="s">
        <v>495</v>
      </c>
      <c r="E85" s="12" t="s">
        <v>21</v>
      </c>
      <c r="F85" s="12">
        <v>2022</v>
      </c>
      <c r="G85" s="11" t="s">
        <v>595</v>
      </c>
      <c r="H85" s="12" t="s">
        <v>285</v>
      </c>
      <c r="I85" s="8" t="s">
        <v>23</v>
      </c>
      <c r="J85" s="12" t="s">
        <v>281</v>
      </c>
      <c r="K85" s="12" t="s">
        <v>28</v>
      </c>
      <c r="L85" s="8" t="s">
        <v>385</v>
      </c>
      <c r="M85" s="8" t="str">
        <f>VLOOKUP(Vehiculos2022911[[#This Row],[Proyecto]],[3]Proyectos!$C$6:$H$44,2,0)</f>
        <v>ST-TG-V05-0009</v>
      </c>
      <c r="N85" s="8" t="str">
        <f>VLOOKUP(Vehiculos2022911[[#This Row],[Proyecto]],[3]Proyectos!$C$6:$H$44,6,0)</f>
        <v>Operaciones Tecnicas</v>
      </c>
      <c r="O85" s="8" t="s">
        <v>527</v>
      </c>
      <c r="P85" s="13" t="s">
        <v>372</v>
      </c>
      <c r="Q85" s="51" t="s">
        <v>251</v>
      </c>
      <c r="R85" s="16">
        <v>46204</v>
      </c>
      <c r="S85" s="8" t="s">
        <v>255</v>
      </c>
      <c r="T85" s="31"/>
    </row>
    <row r="86" spans="2:20" x14ac:dyDescent="0.25">
      <c r="B86" s="8">
        <v>75</v>
      </c>
      <c r="C86" s="9">
        <v>45826.456484027774</v>
      </c>
      <c r="D86" s="15" t="s">
        <v>496</v>
      </c>
      <c r="E86" s="8" t="s">
        <v>21</v>
      </c>
      <c r="F86" s="8">
        <v>2023</v>
      </c>
      <c r="G86" s="11" t="s">
        <v>595</v>
      </c>
      <c r="H86" s="12" t="s">
        <v>286</v>
      </c>
      <c r="I86" s="8" t="s">
        <v>23</v>
      </c>
      <c r="J86" s="12" t="s">
        <v>281</v>
      </c>
      <c r="K86" s="12" t="s">
        <v>28</v>
      </c>
      <c r="L86" s="8" t="s">
        <v>237</v>
      </c>
      <c r="M86" s="8" t="str">
        <f>VLOOKUP(Vehiculos2022911[[#This Row],[Proyecto]],[3]Proyectos!$C$6:$H$44,2,0)</f>
        <v>ST-TG-V05-0001</v>
      </c>
      <c r="N86" s="8" t="str">
        <f>VLOOKUP(Vehiculos2022911[[#This Row],[Proyecto]],[3]Proyectos!$C$6:$H$44,6,0)</f>
        <v>Operaciones Tecnicas</v>
      </c>
      <c r="O86" s="8" t="s">
        <v>637</v>
      </c>
      <c r="P86" s="13" t="s">
        <v>416</v>
      </c>
      <c r="Q86" s="52" t="s">
        <v>417</v>
      </c>
      <c r="R86" s="16">
        <v>46813</v>
      </c>
      <c r="S86" s="8" t="s">
        <v>255</v>
      </c>
      <c r="T86" s="31"/>
    </row>
    <row r="87" spans="2:20" x14ac:dyDescent="0.25">
      <c r="B87" s="8">
        <v>76</v>
      </c>
      <c r="C87" s="9">
        <v>45826.456484027774</v>
      </c>
      <c r="D87" s="10" t="s">
        <v>497</v>
      </c>
      <c r="E87" s="21" t="s">
        <v>649</v>
      </c>
      <c r="F87" s="8">
        <v>2024</v>
      </c>
      <c r="G87" s="11" t="s">
        <v>650</v>
      </c>
      <c r="H87" s="8" t="s">
        <v>612</v>
      </c>
      <c r="I87" s="8" t="s">
        <v>23</v>
      </c>
      <c r="J87" s="12" t="s">
        <v>281</v>
      </c>
      <c r="K87" s="8" t="s">
        <v>24</v>
      </c>
      <c r="L87" s="8" t="s">
        <v>27</v>
      </c>
      <c r="M87" s="8" t="str">
        <f>VLOOKUP(Vehiculos2022911[[#This Row],[Proyecto]],[3]Proyectos!$C$6:$H$44,2,0)</f>
        <v>IC-CL-F03-0007</v>
      </c>
      <c r="N87" s="8" t="str">
        <f>VLOOKUP(Vehiculos2022911[[#This Row],[Proyecto]],[3]Proyectos!$C$6:$H$44,6,0)</f>
        <v>O&amp;M</v>
      </c>
      <c r="O87" s="8" t="s">
        <v>25</v>
      </c>
      <c r="P87" s="13" t="s">
        <v>860</v>
      </c>
      <c r="Q87" s="51">
        <v>501197504894</v>
      </c>
      <c r="R87" s="14">
        <v>46365</v>
      </c>
      <c r="S87" s="8" t="s">
        <v>255</v>
      </c>
      <c r="T87" s="31"/>
    </row>
    <row r="88" spans="2:20" x14ac:dyDescent="0.25">
      <c r="B88" s="8">
        <v>77</v>
      </c>
      <c r="C88" s="9">
        <v>45826.456484027774</v>
      </c>
      <c r="D88" s="15" t="s">
        <v>498</v>
      </c>
      <c r="E88" s="8" t="s">
        <v>649</v>
      </c>
      <c r="F88" s="8">
        <v>2024</v>
      </c>
      <c r="G88" s="11" t="s">
        <v>650</v>
      </c>
      <c r="H88" s="12" t="s">
        <v>368</v>
      </c>
      <c r="I88" s="8" t="s">
        <v>23</v>
      </c>
      <c r="J88" s="12" t="s">
        <v>281</v>
      </c>
      <c r="K88" s="8" t="s">
        <v>236</v>
      </c>
      <c r="L88" s="8" t="s">
        <v>41</v>
      </c>
      <c r="M88" s="8" t="str">
        <f>VLOOKUP(Vehiculos2022911[[#This Row],[Proyecto]],[3]Proyectos!$C$6:$H$44,2,0)</f>
        <v>ST-TG-V05-0005</v>
      </c>
      <c r="N88" s="8" t="str">
        <f>VLOOKUP(Vehiculos2022911[[#This Row],[Proyecto]],[3]Proyectos!$C$6:$H$44,6,0)</f>
        <v>Operaciones Tecnicas</v>
      </c>
      <c r="O88" s="8" t="s">
        <v>249</v>
      </c>
      <c r="P88" s="13" t="s">
        <v>249</v>
      </c>
      <c r="Q88" s="51" t="s">
        <v>313</v>
      </c>
      <c r="R88" s="14">
        <v>46765</v>
      </c>
      <c r="S88" s="8" t="s">
        <v>255</v>
      </c>
      <c r="T88" s="31"/>
    </row>
    <row r="89" spans="2:20" x14ac:dyDescent="0.25">
      <c r="B89" s="8">
        <v>78</v>
      </c>
      <c r="C89" s="9">
        <v>45826.456484027774</v>
      </c>
      <c r="D89" s="15" t="s">
        <v>499</v>
      </c>
      <c r="E89" s="8" t="s">
        <v>649</v>
      </c>
      <c r="F89" s="8">
        <v>2024</v>
      </c>
      <c r="G89" s="11" t="s">
        <v>650</v>
      </c>
      <c r="H89" s="8" t="s">
        <v>397</v>
      </c>
      <c r="I89" s="8" t="s">
        <v>23</v>
      </c>
      <c r="J89" s="12" t="s">
        <v>281</v>
      </c>
      <c r="K89" s="8" t="s">
        <v>235</v>
      </c>
      <c r="L89" s="8" t="s">
        <v>38</v>
      </c>
      <c r="M89" s="8" t="str">
        <f>VLOOKUP(Vehiculos2022911[[#This Row],[Proyecto]],[3]Proyectos!$C$6:$H$44,2,0)</f>
        <v>IC-TG-F10-0018</v>
      </c>
      <c r="N89" s="8" t="str">
        <f>VLOOKUP(Vehiculos2022911[[#This Row],[Proyecto]],[3]Proyectos!$C$6:$H$44,6,0)</f>
        <v>Proyectos</v>
      </c>
      <c r="O89" s="8" t="s">
        <v>233</v>
      </c>
      <c r="P89" s="13" t="s">
        <v>573</v>
      </c>
      <c r="Q89" s="51" t="s">
        <v>218</v>
      </c>
      <c r="R89" s="14">
        <v>44998</v>
      </c>
      <c r="S89" s="8" t="s">
        <v>255</v>
      </c>
      <c r="T89" s="31"/>
    </row>
    <row r="90" spans="2:20" x14ac:dyDescent="0.25">
      <c r="B90" s="8">
        <v>79</v>
      </c>
      <c r="C90" s="9">
        <v>45826.456484027774</v>
      </c>
      <c r="D90" s="33" t="s">
        <v>500</v>
      </c>
      <c r="E90" s="39" t="s">
        <v>649</v>
      </c>
      <c r="F90" s="12">
        <v>2024</v>
      </c>
      <c r="G90" s="11" t="s">
        <v>650</v>
      </c>
      <c r="H90" s="12" t="s">
        <v>411</v>
      </c>
      <c r="I90" s="8" t="s">
        <v>23</v>
      </c>
      <c r="J90" s="12" t="s">
        <v>281</v>
      </c>
      <c r="K90" s="8" t="s">
        <v>236</v>
      </c>
      <c r="L90" s="8" t="s">
        <v>257</v>
      </c>
      <c r="M90" s="8" t="str">
        <f>VLOOKUP(Vehiculos2022911[[#This Row],[Proyecto]],[3]Proyectos!$C$6:$H$44,2,0)</f>
        <v>IC-TG-F13-0016</v>
      </c>
      <c r="N90" s="8" t="str">
        <f>VLOOKUP(Vehiculos2022911[[#This Row],[Proyecto]],[3]Proyectos!$C$6:$H$44,6,0)</f>
        <v xml:space="preserve">Mantenimiento Técnico </v>
      </c>
      <c r="O90" s="8" t="s">
        <v>258</v>
      </c>
      <c r="P90" s="13" t="s">
        <v>873</v>
      </c>
      <c r="Q90" s="51" t="s">
        <v>874</v>
      </c>
      <c r="R90" s="16">
        <v>46041</v>
      </c>
      <c r="S90" s="8" t="s">
        <v>255</v>
      </c>
      <c r="T90" s="45"/>
    </row>
    <row r="91" spans="2:20" x14ac:dyDescent="0.25">
      <c r="B91" s="8">
        <v>80</v>
      </c>
      <c r="C91" s="9">
        <v>45826.456484027774</v>
      </c>
      <c r="D91" s="10" t="s">
        <v>501</v>
      </c>
      <c r="E91" s="8" t="s">
        <v>649</v>
      </c>
      <c r="F91" s="8">
        <v>2024</v>
      </c>
      <c r="G91" s="11" t="s">
        <v>650</v>
      </c>
      <c r="H91" s="12" t="s">
        <v>613</v>
      </c>
      <c r="I91" s="8" t="s">
        <v>23</v>
      </c>
      <c r="J91" s="12" t="s">
        <v>281</v>
      </c>
      <c r="K91" s="8" t="s">
        <v>28</v>
      </c>
      <c r="L91" s="8" t="s">
        <v>394</v>
      </c>
      <c r="M91" s="8" t="str">
        <f>VLOOKUP(Vehiculos2022911[[#This Row],[Proyecto]],[3]Proyectos!$C$6:$H$44,2,0)</f>
        <v>COI-COI-F02-0003</v>
      </c>
      <c r="N91" s="8" t="str">
        <f>VLOOKUP(Vehiculos2022911[[#This Row],[Proyecto]],[3]Proyectos!$C$6:$H$44,6,0)</f>
        <v>-</v>
      </c>
      <c r="O91" s="8" t="s">
        <v>414</v>
      </c>
      <c r="P91" s="13" t="s">
        <v>415</v>
      </c>
      <c r="Q91" s="51"/>
      <c r="R91" s="14"/>
      <c r="S91" s="8" t="s">
        <v>255</v>
      </c>
      <c r="T91" s="31"/>
    </row>
    <row r="92" spans="2:20" ht="14.25" customHeight="1" x14ac:dyDescent="0.25">
      <c r="B92" s="8">
        <v>81</v>
      </c>
      <c r="C92" s="9">
        <v>45826.456484027774</v>
      </c>
      <c r="D92" s="33" t="s">
        <v>502</v>
      </c>
      <c r="E92" s="12" t="s">
        <v>649</v>
      </c>
      <c r="F92" s="12">
        <v>2024</v>
      </c>
      <c r="G92" s="11" t="s">
        <v>650</v>
      </c>
      <c r="H92" s="12" t="s">
        <v>614</v>
      </c>
      <c r="I92" s="8" t="s">
        <v>23</v>
      </c>
      <c r="J92" s="12" t="s">
        <v>281</v>
      </c>
      <c r="K92" s="8" t="s">
        <v>235</v>
      </c>
      <c r="L92" s="8" t="s">
        <v>38</v>
      </c>
      <c r="M92" s="8" t="str">
        <f>VLOOKUP(Vehiculos2022911[[#This Row],[Proyecto]],[3]Proyectos!$C$6:$H$44,2,0)</f>
        <v>IC-TG-F10-0018</v>
      </c>
      <c r="N92" s="8" t="str">
        <f>VLOOKUP(Vehiculos2022911[[#This Row],[Proyecto]],[3]Proyectos!$C$6:$H$44,6,0)</f>
        <v>Proyectos</v>
      </c>
      <c r="O92" s="8" t="s">
        <v>233</v>
      </c>
      <c r="P92" s="13" t="s">
        <v>875</v>
      </c>
      <c r="Q92" s="51" t="s">
        <v>876</v>
      </c>
      <c r="R92" s="16">
        <v>47068</v>
      </c>
      <c r="S92" s="8" t="s">
        <v>255</v>
      </c>
      <c r="T92" s="45"/>
    </row>
    <row r="93" spans="2:20" x14ac:dyDescent="0.25">
      <c r="B93" s="8">
        <v>82</v>
      </c>
      <c r="C93" s="9">
        <v>45826.456484027774</v>
      </c>
      <c r="D93" s="18" t="s">
        <v>503</v>
      </c>
      <c r="E93" s="21" t="s">
        <v>649</v>
      </c>
      <c r="F93" s="8">
        <v>2024</v>
      </c>
      <c r="G93" s="11" t="s">
        <v>650</v>
      </c>
      <c r="H93" s="12" t="s">
        <v>615</v>
      </c>
      <c r="I93" s="8" t="s">
        <v>23</v>
      </c>
      <c r="J93" s="12" t="s">
        <v>281</v>
      </c>
      <c r="K93" s="8" t="s">
        <v>235</v>
      </c>
      <c r="L93" s="8" t="s">
        <v>407</v>
      </c>
      <c r="M93" s="8" t="str">
        <f>VLOOKUP(Vehiculos2022911[[#This Row],[Proyecto]],[3]Proyectos!$C$6:$H$44,2,0)</f>
        <v>ST-TG-F10-0003</v>
      </c>
      <c r="N93" s="8" t="str">
        <f>VLOOKUP(Vehiculos2022911[[#This Row],[Proyecto]],[3]Proyectos!$C$6:$H$44,6,0)</f>
        <v>Proyectos</v>
      </c>
      <c r="O93" s="8" t="s">
        <v>233</v>
      </c>
      <c r="P93" s="13" t="s">
        <v>572</v>
      </c>
      <c r="Q93" s="52" t="s">
        <v>375</v>
      </c>
      <c r="R93" s="16">
        <v>47068</v>
      </c>
      <c r="S93" s="8" t="s">
        <v>255</v>
      </c>
      <c r="T93" s="31"/>
    </row>
    <row r="94" spans="2:20" x14ac:dyDescent="0.25">
      <c r="B94" s="8">
        <v>83</v>
      </c>
      <c r="C94" s="9">
        <v>45826.456484027774</v>
      </c>
      <c r="D94" s="15" t="s">
        <v>504</v>
      </c>
      <c r="E94" s="8" t="s">
        <v>649</v>
      </c>
      <c r="F94" s="8">
        <v>2024</v>
      </c>
      <c r="G94" s="11" t="s">
        <v>650</v>
      </c>
      <c r="H94" s="8" t="s">
        <v>616</v>
      </c>
      <c r="I94" s="8" t="s">
        <v>23</v>
      </c>
      <c r="J94" s="12" t="s">
        <v>281</v>
      </c>
      <c r="K94" s="8" t="s">
        <v>235</v>
      </c>
      <c r="L94" s="8" t="s">
        <v>38</v>
      </c>
      <c r="M94" s="8" t="str">
        <f>VLOOKUP(Vehiculos2022911[[#This Row],[Proyecto]],[3]Proyectos!$C$6:$H$44,2,0)</f>
        <v>IC-TG-F10-0018</v>
      </c>
      <c r="N94" s="8" t="str">
        <f>VLOOKUP(Vehiculos2022911[[#This Row],[Proyecto]],[3]Proyectos!$C$6:$H$44,6,0)</f>
        <v>Proyectos</v>
      </c>
      <c r="O94" s="8" t="s">
        <v>233</v>
      </c>
      <c r="P94" s="13" t="s">
        <v>707</v>
      </c>
      <c r="Q94" s="51" t="s">
        <v>708</v>
      </c>
      <c r="R94" s="14">
        <v>45933</v>
      </c>
      <c r="S94" s="8" t="s">
        <v>255</v>
      </c>
      <c r="T94" s="31"/>
    </row>
    <row r="95" spans="2:20" x14ac:dyDescent="0.25">
      <c r="B95" s="8">
        <v>84</v>
      </c>
      <c r="C95" s="9">
        <v>45826.456484027774</v>
      </c>
      <c r="D95" s="15" t="s">
        <v>505</v>
      </c>
      <c r="E95" s="21" t="s">
        <v>649</v>
      </c>
      <c r="F95" s="8">
        <v>2024</v>
      </c>
      <c r="G95" s="11" t="s">
        <v>650</v>
      </c>
      <c r="H95" s="12" t="s">
        <v>617</v>
      </c>
      <c r="I95" s="8" t="s">
        <v>23</v>
      </c>
      <c r="J95" s="12" t="s">
        <v>281</v>
      </c>
      <c r="K95" s="8" t="s">
        <v>235</v>
      </c>
      <c r="L95" s="8" t="s">
        <v>407</v>
      </c>
      <c r="M95" s="8" t="str">
        <f>VLOOKUP(Vehiculos2022911[[#This Row],[Proyecto]],[3]Proyectos!$C$6:$H$44,2,0)</f>
        <v>ST-TG-F10-0003</v>
      </c>
      <c r="N95" s="8" t="str">
        <f>VLOOKUP(Vehiculos2022911[[#This Row],[Proyecto]],[3]Proyectos!$C$6:$H$44,6,0)</f>
        <v>Proyectos</v>
      </c>
      <c r="O95" s="8" t="s">
        <v>233</v>
      </c>
      <c r="P95" s="13" t="s">
        <v>574</v>
      </c>
      <c r="Q95" s="51" t="s">
        <v>220</v>
      </c>
      <c r="R95" s="14">
        <v>45256</v>
      </c>
      <c r="S95" s="8" t="s">
        <v>254</v>
      </c>
      <c r="T95" s="31" t="s">
        <v>734</v>
      </c>
    </row>
    <row r="96" spans="2:20" x14ac:dyDescent="0.25">
      <c r="B96" s="8">
        <v>85</v>
      </c>
      <c r="C96" s="9">
        <v>45826.456484027774</v>
      </c>
      <c r="D96" s="10" t="s">
        <v>318</v>
      </c>
      <c r="E96" s="8" t="s">
        <v>26</v>
      </c>
      <c r="F96" s="8"/>
      <c r="G96" s="11" t="s">
        <v>357</v>
      </c>
      <c r="H96" s="32" t="s">
        <v>618</v>
      </c>
      <c r="I96" s="8" t="s">
        <v>23</v>
      </c>
      <c r="J96" s="12" t="s">
        <v>319</v>
      </c>
      <c r="K96" s="8" t="s">
        <v>28</v>
      </c>
      <c r="L96" s="8" t="s">
        <v>37</v>
      </c>
      <c r="M96" s="8" t="str">
        <f>VLOOKUP(Vehiculos2022911[[#This Row],[Proyecto]],[3]Proyectos!$C$6:$H$44,2,0)</f>
        <v>IC-TG-F04-0015</v>
      </c>
      <c r="N96" s="8" t="str">
        <f>VLOOKUP(Vehiculos2022911[[#This Row],[Proyecto]],[3]Proyectos!$C$6:$H$44,6,0)</f>
        <v>Ingenieria</v>
      </c>
      <c r="O96" s="8" t="s">
        <v>270</v>
      </c>
      <c r="P96" s="13" t="s">
        <v>418</v>
      </c>
      <c r="Q96" s="51" t="s">
        <v>49</v>
      </c>
      <c r="R96" s="14">
        <v>45047</v>
      </c>
      <c r="S96" s="8" t="s">
        <v>255</v>
      </c>
      <c r="T96" s="31"/>
    </row>
    <row r="97" spans="2:20" x14ac:dyDescent="0.25">
      <c r="B97" s="8">
        <v>86</v>
      </c>
      <c r="C97" s="9">
        <v>45826.456484027774</v>
      </c>
      <c r="D97" s="15" t="s">
        <v>324</v>
      </c>
      <c r="E97" s="8" t="s">
        <v>26</v>
      </c>
      <c r="F97" s="8">
        <v>2022</v>
      </c>
      <c r="G97" s="11" t="s">
        <v>357</v>
      </c>
      <c r="H97" s="12" t="s">
        <v>700</v>
      </c>
      <c r="I97" s="8" t="s">
        <v>23</v>
      </c>
      <c r="J97" s="12" t="s">
        <v>319</v>
      </c>
      <c r="K97" s="8" t="s">
        <v>232</v>
      </c>
      <c r="L97" s="8" t="s">
        <v>358</v>
      </c>
      <c r="M97" s="8" t="str">
        <f>VLOOKUP(Vehiculos2022911[[#This Row],[Proyecto]],[3]Proyectos!$C$6:$H$44,2,0)</f>
        <v>IC-CB-F04-0010</v>
      </c>
      <c r="N97" s="8" t="str">
        <f>VLOOKUP(Vehiculos2022911[[#This Row],[Proyecto]],[3]Proyectos!$C$6:$H$44,6,0)</f>
        <v>Ingenieria</v>
      </c>
      <c r="O97" s="8" t="s">
        <v>30</v>
      </c>
      <c r="P97" s="13" t="s">
        <v>806</v>
      </c>
      <c r="Q97" s="51" t="s">
        <v>343</v>
      </c>
      <c r="R97" s="14">
        <v>45960</v>
      </c>
      <c r="S97" s="8" t="s">
        <v>255</v>
      </c>
      <c r="T97" s="31"/>
    </row>
    <row r="98" spans="2:20" x14ac:dyDescent="0.25">
      <c r="B98" s="8">
        <v>87</v>
      </c>
      <c r="C98" s="9">
        <v>45826.456484027774</v>
      </c>
      <c r="D98" s="10" t="s">
        <v>325</v>
      </c>
      <c r="E98" s="8" t="s">
        <v>21</v>
      </c>
      <c r="F98" s="12"/>
      <c r="G98" s="11" t="s">
        <v>595</v>
      </c>
      <c r="H98" s="12" t="s">
        <v>619</v>
      </c>
      <c r="I98" s="8" t="s">
        <v>23</v>
      </c>
      <c r="J98" s="12" t="s">
        <v>319</v>
      </c>
      <c r="K98" s="8" t="s">
        <v>632</v>
      </c>
      <c r="L98" s="8" t="s">
        <v>29</v>
      </c>
      <c r="M98" s="8" t="str">
        <f>VLOOKUP(Vehiculos2022911[[#This Row],[Proyecto]],[3]Proyectos!$C$6:$H$44,2,0)</f>
        <v>IC-TG-F04-0015</v>
      </c>
      <c r="N98" s="8" t="str">
        <f>VLOOKUP(Vehiculos2022911[[#This Row],[Proyecto]],[3]Proyectos!$C$6:$H$44,6,0)</f>
        <v>Ingenieria</v>
      </c>
      <c r="O98" s="8" t="s">
        <v>30</v>
      </c>
      <c r="P98" s="13" t="s">
        <v>792</v>
      </c>
      <c r="Q98" s="51" t="s">
        <v>320</v>
      </c>
      <c r="R98" s="16"/>
      <c r="S98" s="8"/>
      <c r="T98" s="31"/>
    </row>
    <row r="99" spans="2:20" x14ac:dyDescent="0.25">
      <c r="B99" s="8">
        <v>88</v>
      </c>
      <c r="C99" s="9">
        <v>45826.456484027774</v>
      </c>
      <c r="D99" s="15" t="s">
        <v>326</v>
      </c>
      <c r="E99" s="8" t="s">
        <v>26</v>
      </c>
      <c r="F99" s="8">
        <v>2022</v>
      </c>
      <c r="G99" s="11" t="s">
        <v>357</v>
      </c>
      <c r="H99" s="12" t="s">
        <v>654</v>
      </c>
      <c r="I99" s="8" t="s">
        <v>23</v>
      </c>
      <c r="J99" s="12" t="s">
        <v>319</v>
      </c>
      <c r="K99" s="8" t="s">
        <v>28</v>
      </c>
      <c r="L99" s="8" t="s">
        <v>358</v>
      </c>
      <c r="M99" s="8" t="str">
        <f>VLOOKUP(Vehiculos2022911[[#This Row],[Proyecto]],[3]Proyectos!$C$6:$H$44,2,0)</f>
        <v>IC-CB-F04-0010</v>
      </c>
      <c r="N99" s="8" t="str">
        <f>VLOOKUP(Vehiculos2022911[[#This Row],[Proyecto]],[3]Proyectos!$C$6:$H$44,6,0)</f>
        <v>Ingenieria</v>
      </c>
      <c r="O99" s="8" t="s">
        <v>30</v>
      </c>
      <c r="P99" s="13" t="s">
        <v>620</v>
      </c>
      <c r="Q99" s="51" t="s">
        <v>46</v>
      </c>
      <c r="R99" s="14">
        <v>46564</v>
      </c>
      <c r="S99" s="8" t="s">
        <v>255</v>
      </c>
      <c r="T99" s="31"/>
    </row>
    <row r="100" spans="2:20" x14ac:dyDescent="0.25">
      <c r="B100" s="8">
        <v>89</v>
      </c>
      <c r="C100" s="9">
        <v>45826.456484027774</v>
      </c>
      <c r="D100" s="15" t="s">
        <v>327</v>
      </c>
      <c r="E100" s="8" t="s">
        <v>26</v>
      </c>
      <c r="F100" s="8">
        <v>2022</v>
      </c>
      <c r="G100" s="11" t="s">
        <v>357</v>
      </c>
      <c r="H100" s="12" t="s">
        <v>366</v>
      </c>
      <c r="I100" s="8" t="s">
        <v>23</v>
      </c>
      <c r="J100" s="12" t="s">
        <v>319</v>
      </c>
      <c r="K100" s="8" t="s">
        <v>28</v>
      </c>
      <c r="L100" s="8" t="s">
        <v>29</v>
      </c>
      <c r="M100" s="8" t="str">
        <f>VLOOKUP(Vehiculos2022911[[#This Row],[Proyecto]],[3]Proyectos!$C$6:$H$44,2,0)</f>
        <v>IC-TG-F04-0015</v>
      </c>
      <c r="N100" s="8" t="str">
        <f>VLOOKUP(Vehiculos2022911[[#This Row],[Proyecto]],[3]Proyectos!$C$6:$H$44,6,0)</f>
        <v>Ingenieria</v>
      </c>
      <c r="O100" s="8" t="s">
        <v>30</v>
      </c>
      <c r="P100" s="13" t="s">
        <v>273</v>
      </c>
      <c r="Q100" s="51" t="s">
        <v>274</v>
      </c>
      <c r="R100" s="14">
        <v>46306</v>
      </c>
      <c r="S100" s="8" t="s">
        <v>255</v>
      </c>
      <c r="T100" s="31"/>
    </row>
    <row r="101" spans="2:20" x14ac:dyDescent="0.25">
      <c r="B101" s="8">
        <v>90</v>
      </c>
      <c r="C101" s="9">
        <v>45826.456484027774</v>
      </c>
      <c r="D101" s="15" t="s">
        <v>328</v>
      </c>
      <c r="E101" s="8" t="s">
        <v>21</v>
      </c>
      <c r="F101" s="8">
        <v>2023</v>
      </c>
      <c r="G101" s="11" t="s">
        <v>595</v>
      </c>
      <c r="H101" s="12" t="s">
        <v>329</v>
      </c>
      <c r="I101" s="8" t="s">
        <v>23</v>
      </c>
      <c r="J101" s="12" t="s">
        <v>319</v>
      </c>
      <c r="K101" s="8" t="s">
        <v>43</v>
      </c>
      <c r="L101" s="8" t="s">
        <v>358</v>
      </c>
      <c r="M101" s="8" t="str">
        <f>VLOOKUP(Vehiculos2022911[[#This Row],[Proyecto]],[3]Proyectos!$C$6:$H$44,2,0)</f>
        <v>IC-CB-F04-0010</v>
      </c>
      <c r="N101" s="8" t="str">
        <f>VLOOKUP(Vehiculos2022911[[#This Row],[Proyecto]],[3]Proyectos!$C$6:$H$44,6,0)</f>
        <v>Ingenieria</v>
      </c>
      <c r="O101" s="8" t="s">
        <v>30</v>
      </c>
      <c r="P101" s="13" t="s">
        <v>877</v>
      </c>
      <c r="Q101" s="51"/>
      <c r="R101" s="14"/>
      <c r="S101" s="8"/>
      <c r="T101" s="31"/>
    </row>
    <row r="102" spans="2:20" x14ac:dyDescent="0.25">
      <c r="B102" s="8">
        <v>91</v>
      </c>
      <c r="C102" s="9">
        <v>45826.456484027774</v>
      </c>
      <c r="D102" s="15" t="s">
        <v>330</v>
      </c>
      <c r="E102" s="8" t="s">
        <v>21</v>
      </c>
      <c r="F102" s="8">
        <v>2022</v>
      </c>
      <c r="G102" s="11" t="s">
        <v>595</v>
      </c>
      <c r="H102" s="12" t="s">
        <v>331</v>
      </c>
      <c r="I102" s="8" t="s">
        <v>23</v>
      </c>
      <c r="J102" s="12" t="s">
        <v>319</v>
      </c>
      <c r="K102" s="8" t="s">
        <v>47</v>
      </c>
      <c r="L102" s="8" t="s">
        <v>358</v>
      </c>
      <c r="M102" s="8" t="str">
        <f>VLOOKUP(Vehiculos2022911[[#This Row],[Proyecto]],[3]Proyectos!$C$6:$H$44,2,0)</f>
        <v>IC-CB-F04-0010</v>
      </c>
      <c r="N102" s="8" t="str">
        <f>VLOOKUP(Vehiculos2022911[[#This Row],[Proyecto]],[3]Proyectos!$C$6:$H$44,6,0)</f>
        <v>Ingenieria</v>
      </c>
      <c r="O102" s="8" t="s">
        <v>30</v>
      </c>
      <c r="P102" s="13" t="s">
        <v>523</v>
      </c>
      <c r="Q102" s="51" t="s">
        <v>344</v>
      </c>
      <c r="R102" s="14">
        <v>45590</v>
      </c>
      <c r="S102" s="8" t="s">
        <v>255</v>
      </c>
      <c r="T102" s="31"/>
    </row>
    <row r="103" spans="2:20" x14ac:dyDescent="0.25">
      <c r="B103" s="8">
        <v>92</v>
      </c>
      <c r="C103" s="9">
        <v>45826.456484027774</v>
      </c>
      <c r="D103" s="33" t="s">
        <v>332</v>
      </c>
      <c r="E103" s="12" t="s">
        <v>21</v>
      </c>
      <c r="F103" s="12">
        <v>2022</v>
      </c>
      <c r="G103" s="11" t="s">
        <v>595</v>
      </c>
      <c r="H103" s="12" t="s">
        <v>621</v>
      </c>
      <c r="I103" s="8" t="s">
        <v>23</v>
      </c>
      <c r="J103" s="12" t="s">
        <v>319</v>
      </c>
      <c r="K103" s="12" t="s">
        <v>33</v>
      </c>
      <c r="L103" s="8" t="s">
        <v>362</v>
      </c>
      <c r="M103" s="8" t="str">
        <f>VLOOKUP(Vehiculos2022911[[#This Row],[Proyecto]],[3]Proyectos!$C$6:$H$44,2,0)</f>
        <v>IC-CL-F03-0007</v>
      </c>
      <c r="N103" s="8" t="str">
        <f>VLOOKUP(Vehiculos2022911[[#This Row],[Proyecto]],[3]Proyectos!$C$6:$H$44,6,0)</f>
        <v>O&amp;M</v>
      </c>
      <c r="O103" s="8" t="s">
        <v>25</v>
      </c>
      <c r="P103" s="13" t="s">
        <v>289</v>
      </c>
      <c r="Q103" s="51">
        <v>1807199501920</v>
      </c>
      <c r="R103" s="16">
        <v>47362</v>
      </c>
      <c r="S103" s="8" t="s">
        <v>255</v>
      </c>
      <c r="T103" s="45"/>
    </row>
    <row r="104" spans="2:20" x14ac:dyDescent="0.25">
      <c r="B104" s="8">
        <v>93</v>
      </c>
      <c r="C104" s="9">
        <v>45826.456484027774</v>
      </c>
      <c r="D104" s="15" t="s">
        <v>333</v>
      </c>
      <c r="E104" s="8" t="s">
        <v>26</v>
      </c>
      <c r="F104" s="8">
        <v>2022</v>
      </c>
      <c r="G104" s="11" t="s">
        <v>357</v>
      </c>
      <c r="H104" s="12" t="s">
        <v>768</v>
      </c>
      <c r="I104" s="8" t="s">
        <v>23</v>
      </c>
      <c r="J104" s="12" t="s">
        <v>319</v>
      </c>
      <c r="K104" s="8" t="s">
        <v>231</v>
      </c>
      <c r="L104" s="8" t="s">
        <v>358</v>
      </c>
      <c r="M104" s="8" t="str">
        <f>VLOOKUP(Vehiculos2022911[[#This Row],[Proyecto]],[3]Proyectos!$C$6:$H$44,2,0)</f>
        <v>IC-CB-F04-0010</v>
      </c>
      <c r="N104" s="8" t="str">
        <f>VLOOKUP(Vehiculos2022911[[#This Row],[Proyecto]],[3]Proyectos!$C$6:$H$44,6,0)</f>
        <v>Ingenieria</v>
      </c>
      <c r="O104" s="8" t="s">
        <v>30</v>
      </c>
      <c r="P104" s="13" t="s">
        <v>522</v>
      </c>
      <c r="Q104" s="51" t="s">
        <v>345</v>
      </c>
      <c r="R104" s="14">
        <v>45926</v>
      </c>
      <c r="S104" s="8" t="s">
        <v>255</v>
      </c>
      <c r="T104" s="31"/>
    </row>
    <row r="105" spans="2:20" x14ac:dyDescent="0.25">
      <c r="B105" s="8">
        <v>94</v>
      </c>
      <c r="C105" s="9">
        <v>45826.456484027774</v>
      </c>
      <c r="D105" s="33" t="s">
        <v>334</v>
      </c>
      <c r="E105" s="12" t="s">
        <v>26</v>
      </c>
      <c r="F105" s="12">
        <v>2022</v>
      </c>
      <c r="G105" s="11" t="s">
        <v>357</v>
      </c>
      <c r="H105" s="12" t="s">
        <v>539</v>
      </c>
      <c r="I105" s="8" t="s">
        <v>23</v>
      </c>
      <c r="J105" s="12" t="s">
        <v>319</v>
      </c>
      <c r="K105" s="12" t="s">
        <v>335</v>
      </c>
      <c r="L105" s="8" t="s">
        <v>358</v>
      </c>
      <c r="M105" s="8" t="str">
        <f>VLOOKUP(Vehiculos2022911[[#This Row],[Proyecto]],[3]Proyectos!$C$6:$H$44,2,0)</f>
        <v>IC-CB-F04-0010</v>
      </c>
      <c r="N105" s="8" t="str">
        <f>VLOOKUP(Vehiculos2022911[[#This Row],[Proyecto]],[3]Proyectos!$C$6:$H$44,6,0)</f>
        <v>Ingenieria</v>
      </c>
      <c r="O105" s="8" t="s">
        <v>30</v>
      </c>
      <c r="P105" s="13" t="s">
        <v>861</v>
      </c>
      <c r="Q105" s="51" t="s">
        <v>346</v>
      </c>
      <c r="R105" s="16">
        <v>46260</v>
      </c>
      <c r="S105" s="8" t="s">
        <v>255</v>
      </c>
      <c r="T105" s="45"/>
    </row>
    <row r="106" spans="2:20" x14ac:dyDescent="0.25">
      <c r="B106" s="8">
        <v>95</v>
      </c>
      <c r="C106" s="9">
        <v>45826.456484027774</v>
      </c>
      <c r="D106" s="33" t="s">
        <v>348</v>
      </c>
      <c r="E106" s="12" t="s">
        <v>351</v>
      </c>
      <c r="F106" s="12">
        <v>2023</v>
      </c>
      <c r="G106" s="11" t="s">
        <v>352</v>
      </c>
      <c r="H106" s="12" t="s">
        <v>377</v>
      </c>
      <c r="I106" s="8" t="s">
        <v>23</v>
      </c>
      <c r="J106" s="12" t="s">
        <v>319</v>
      </c>
      <c r="K106" s="8" t="s">
        <v>236</v>
      </c>
      <c r="L106" s="8" t="s">
        <v>783</v>
      </c>
      <c r="M106" s="8" t="str">
        <f>VLOOKUP(Vehiculos2022911[[#This Row],[Proyecto]],[3]Proyectos!$C$6:$H$44,2,0)</f>
        <v>ST-TG-V05-0008</v>
      </c>
      <c r="N106" s="8" t="str">
        <f>VLOOKUP(Vehiculos2022911[[#This Row],[Proyecto]],[3]Proyectos!$C$6:$H$44,6,0)</f>
        <v>Operaciones Tecnicas</v>
      </c>
      <c r="O106" s="8" t="s">
        <v>527</v>
      </c>
      <c r="P106" s="13" t="s">
        <v>830</v>
      </c>
      <c r="Q106" s="51" t="s">
        <v>364</v>
      </c>
      <c r="R106" s="16">
        <v>47330</v>
      </c>
      <c r="S106" s="8" t="s">
        <v>255</v>
      </c>
      <c r="T106" s="45"/>
    </row>
    <row r="107" spans="2:20" x14ac:dyDescent="0.25">
      <c r="B107" s="8">
        <v>96</v>
      </c>
      <c r="C107" s="9">
        <v>45826.456484027774</v>
      </c>
      <c r="D107" s="33" t="s">
        <v>349</v>
      </c>
      <c r="E107" s="8" t="s">
        <v>351</v>
      </c>
      <c r="F107" s="8">
        <v>2022</v>
      </c>
      <c r="G107" s="11" t="s">
        <v>352</v>
      </c>
      <c r="H107" s="12" t="s">
        <v>378</v>
      </c>
      <c r="I107" s="8" t="s">
        <v>23</v>
      </c>
      <c r="J107" s="12" t="s">
        <v>319</v>
      </c>
      <c r="K107" s="12" t="s">
        <v>28</v>
      </c>
      <c r="L107" s="8" t="s">
        <v>41</v>
      </c>
      <c r="M107" s="8" t="str">
        <f>VLOOKUP(Vehiculos2022911[[#This Row],[Proyecto]],[3]Proyectos!$C$6:$H$44,2,0)</f>
        <v>ST-TG-V05-0005</v>
      </c>
      <c r="N107" s="8" t="str">
        <f>VLOOKUP(Vehiculos2022911[[#This Row],[Proyecto]],[3]Proyectos!$C$6:$H$44,6,0)</f>
        <v>Operaciones Tecnicas</v>
      </c>
      <c r="O107" s="8" t="s">
        <v>527</v>
      </c>
      <c r="P107" s="13" t="s">
        <v>247</v>
      </c>
      <c r="Q107" s="51" t="s">
        <v>92</v>
      </c>
      <c r="R107" s="14">
        <v>45392</v>
      </c>
      <c r="S107" s="8" t="s">
        <v>255</v>
      </c>
      <c r="T107" s="31"/>
    </row>
    <row r="108" spans="2:20" x14ac:dyDescent="0.25">
      <c r="B108" s="8">
        <v>97</v>
      </c>
      <c r="C108" s="9">
        <v>45826.456484027774</v>
      </c>
      <c r="D108" s="15" t="s">
        <v>350</v>
      </c>
      <c r="E108" s="8" t="s">
        <v>26</v>
      </c>
      <c r="F108" s="8">
        <v>2022</v>
      </c>
      <c r="G108" s="8" t="s">
        <v>357</v>
      </c>
      <c r="H108" s="12" t="s">
        <v>701</v>
      </c>
      <c r="I108" s="8" t="s">
        <v>23</v>
      </c>
      <c r="J108" s="12" t="s">
        <v>319</v>
      </c>
      <c r="K108" s="8" t="s">
        <v>305</v>
      </c>
      <c r="L108" s="8" t="s">
        <v>29</v>
      </c>
      <c r="M108" s="8" t="str">
        <f>VLOOKUP(Vehiculos2022911[[#This Row],[Proyecto]],[3]Proyectos!$C$6:$H$44,2,0)</f>
        <v>IC-TG-F04-0015</v>
      </c>
      <c r="N108" s="8" t="str">
        <f>VLOOKUP(Vehiculos2022911[[#This Row],[Proyecto]],[3]Proyectos!$C$6:$H$44,6,0)</f>
        <v>Ingenieria</v>
      </c>
      <c r="O108" s="8" t="s">
        <v>30</v>
      </c>
      <c r="P108" s="13" t="s">
        <v>862</v>
      </c>
      <c r="Q108" s="51" t="s">
        <v>345</v>
      </c>
      <c r="R108" s="14"/>
      <c r="S108" s="8"/>
      <c r="T108" s="31"/>
    </row>
    <row r="109" spans="2:20" x14ac:dyDescent="0.25">
      <c r="B109" s="8">
        <v>98</v>
      </c>
      <c r="C109" s="9">
        <v>45826.456484027774</v>
      </c>
      <c r="D109" s="33" t="s">
        <v>359</v>
      </c>
      <c r="E109" s="8" t="s">
        <v>26</v>
      </c>
      <c r="F109" s="8">
        <v>2024</v>
      </c>
      <c r="G109" s="8" t="s">
        <v>357</v>
      </c>
      <c r="H109" s="8" t="s">
        <v>714</v>
      </c>
      <c r="I109" s="8" t="s">
        <v>23</v>
      </c>
      <c r="J109" s="12" t="s">
        <v>319</v>
      </c>
      <c r="K109" s="8"/>
      <c r="L109" s="8" t="s">
        <v>809</v>
      </c>
      <c r="M109" s="8" t="str">
        <f>VLOOKUP(Vehiculos2022911[[#This Row],[Proyecto]],[3]Proyectos!$C$6:$H$44,2,0)</f>
        <v>IC-HW-V05-0004</v>
      </c>
      <c r="N109" s="8" t="str">
        <f>VLOOKUP(Vehiculos2022911[[#This Row],[Proyecto]],[3]Proyectos!$C$6:$H$44,6,0)</f>
        <v>Operaciones Tecnicas</v>
      </c>
      <c r="O109" s="8" t="s">
        <v>249</v>
      </c>
      <c r="P109" s="13" t="s">
        <v>687</v>
      </c>
      <c r="Q109" s="35" t="s">
        <v>688</v>
      </c>
      <c r="R109" s="14" t="s">
        <v>689</v>
      </c>
      <c r="S109" s="8" t="s">
        <v>255</v>
      </c>
      <c r="T109" s="31"/>
    </row>
    <row r="110" spans="2:20" x14ac:dyDescent="0.25">
      <c r="B110" s="8">
        <v>99</v>
      </c>
      <c r="C110" s="9">
        <v>45826.456484027774</v>
      </c>
      <c r="D110" s="15" t="s">
        <v>360</v>
      </c>
      <c r="E110" s="8" t="s">
        <v>26</v>
      </c>
      <c r="F110" s="8">
        <v>2024</v>
      </c>
      <c r="G110" s="11" t="s">
        <v>357</v>
      </c>
      <c r="H110" s="12" t="s">
        <v>622</v>
      </c>
      <c r="I110" s="8" t="s">
        <v>23</v>
      </c>
      <c r="J110" s="12" t="s">
        <v>319</v>
      </c>
      <c r="K110" s="8" t="s">
        <v>28</v>
      </c>
      <c r="L110" s="8" t="s">
        <v>29</v>
      </c>
      <c r="M110" s="8" t="str">
        <f>VLOOKUP(Vehiculos2022911[[#This Row],[Proyecto]],[3]Proyectos!$C$6:$H$44,2,0)</f>
        <v>IC-TG-F04-0015</v>
      </c>
      <c r="N110" s="8" t="str">
        <f>VLOOKUP(Vehiculos2022911[[#This Row],[Proyecto]],[3]Proyectos!$C$6:$H$44,6,0)</f>
        <v>Ingenieria</v>
      </c>
      <c r="O110" s="8" t="s">
        <v>30</v>
      </c>
      <c r="P110" s="13" t="s">
        <v>528</v>
      </c>
      <c r="Q110" s="51" t="s">
        <v>338</v>
      </c>
      <c r="R110" s="14">
        <v>45149</v>
      </c>
      <c r="S110" s="8" t="s">
        <v>255</v>
      </c>
      <c r="T110" s="31"/>
    </row>
    <row r="111" spans="2:20" x14ac:dyDescent="0.25">
      <c r="B111" s="8">
        <v>100</v>
      </c>
      <c r="C111" s="9">
        <v>45826.456484027774</v>
      </c>
      <c r="D111" s="15" t="s">
        <v>386</v>
      </c>
      <c r="E111" s="8" t="s">
        <v>351</v>
      </c>
      <c r="F111" s="8">
        <v>2022</v>
      </c>
      <c r="G111" s="11" t="s">
        <v>352</v>
      </c>
      <c r="H111" s="12" t="s">
        <v>715</v>
      </c>
      <c r="I111" s="8" t="s">
        <v>23</v>
      </c>
      <c r="J111" s="12" t="s">
        <v>319</v>
      </c>
      <c r="K111" s="8" t="s">
        <v>236</v>
      </c>
      <c r="L111" s="8" t="s">
        <v>41</v>
      </c>
      <c r="M111" s="8" t="str">
        <f>VLOOKUP(Vehiculos2022911[[#This Row],[Proyecto]],[3]Proyectos!$C$6:$H$44,2,0)</f>
        <v>ST-TG-V05-0005</v>
      </c>
      <c r="N111" s="8" t="str">
        <f>VLOOKUP(Vehiculos2022911[[#This Row],[Proyecto]],[3]Proyectos!$C$6:$H$44,6,0)</f>
        <v>Operaciones Tecnicas</v>
      </c>
      <c r="O111" s="8" t="s">
        <v>527</v>
      </c>
      <c r="P111" s="13" t="s">
        <v>244</v>
      </c>
      <c r="Q111" s="51" t="s">
        <v>250</v>
      </c>
      <c r="R111" s="14">
        <v>45514</v>
      </c>
      <c r="S111" s="8" t="s">
        <v>255</v>
      </c>
      <c r="T111" s="31"/>
    </row>
    <row r="112" spans="2:20" x14ac:dyDescent="0.25">
      <c r="B112" s="8">
        <v>101</v>
      </c>
      <c r="C112" s="9">
        <v>45826.456484027774</v>
      </c>
      <c r="D112" s="15" t="s">
        <v>387</v>
      </c>
      <c r="E112" s="21" t="s">
        <v>26</v>
      </c>
      <c r="F112" s="8"/>
      <c r="G112" s="11" t="s">
        <v>357</v>
      </c>
      <c r="H112" s="12" t="s">
        <v>388</v>
      </c>
      <c r="I112" s="8" t="s">
        <v>23</v>
      </c>
      <c r="J112" s="12" t="s">
        <v>319</v>
      </c>
      <c r="K112" s="8" t="s">
        <v>534</v>
      </c>
      <c r="L112" s="8" t="s">
        <v>237</v>
      </c>
      <c r="M112" s="8" t="str">
        <f>VLOOKUP(Vehiculos2022911[[#This Row],[Proyecto]],[3]Proyectos!$C$6:$H$44,2,0)</f>
        <v>ST-TG-V05-0001</v>
      </c>
      <c r="N112" s="8" t="str">
        <f>VLOOKUP(Vehiculos2022911[[#This Row],[Proyecto]],[3]Proyectos!$C$6:$H$44,6,0)</f>
        <v>Operaciones Tecnicas</v>
      </c>
      <c r="O112" s="8" t="s">
        <v>641</v>
      </c>
      <c r="P112" s="13"/>
      <c r="Q112" s="51"/>
      <c r="R112" s="14"/>
      <c r="S112" s="42"/>
      <c r="T112" s="31" t="s">
        <v>878</v>
      </c>
    </row>
    <row r="113" spans="2:20" x14ac:dyDescent="0.25">
      <c r="B113" s="8">
        <v>102</v>
      </c>
      <c r="C113" s="9">
        <v>45826.456484027774</v>
      </c>
      <c r="D113" s="15" t="s">
        <v>389</v>
      </c>
      <c r="E113" s="8" t="s">
        <v>26</v>
      </c>
      <c r="F113" s="8">
        <v>2021</v>
      </c>
      <c r="G113" s="11" t="s">
        <v>357</v>
      </c>
      <c r="H113" s="12" t="s">
        <v>793</v>
      </c>
      <c r="I113" s="8" t="s">
        <v>23</v>
      </c>
      <c r="J113" s="12" t="s">
        <v>319</v>
      </c>
      <c r="K113" s="8" t="s">
        <v>236</v>
      </c>
      <c r="L113" s="8" t="s">
        <v>41</v>
      </c>
      <c r="M113" s="8" t="str">
        <f>VLOOKUP(Vehiculos2022911[[#This Row],[Proyecto]],[3]Proyectos!$C$6:$H$44,2,0)</f>
        <v>ST-TG-V05-0005</v>
      </c>
      <c r="N113" s="8" t="str">
        <f>VLOOKUP(Vehiculos2022911[[#This Row],[Proyecto]],[3]Proyectos!$C$6:$H$44,6,0)</f>
        <v>Operaciones Tecnicas</v>
      </c>
      <c r="O113" s="8" t="s">
        <v>249</v>
      </c>
      <c r="P113" s="13" t="s">
        <v>623</v>
      </c>
      <c r="Q113" s="51" t="s">
        <v>624</v>
      </c>
      <c r="R113" s="14">
        <v>46003</v>
      </c>
      <c r="S113" s="8" t="s">
        <v>255</v>
      </c>
      <c r="T113" s="31"/>
    </row>
    <row r="114" spans="2:20" x14ac:dyDescent="0.25">
      <c r="B114" s="8">
        <v>103</v>
      </c>
      <c r="C114" s="9">
        <v>45826.456484027774</v>
      </c>
      <c r="D114" s="15" t="s">
        <v>393</v>
      </c>
      <c r="E114" s="21" t="s">
        <v>26</v>
      </c>
      <c r="F114" s="8"/>
      <c r="G114" s="11" t="s">
        <v>357</v>
      </c>
      <c r="H114" s="38" t="s">
        <v>625</v>
      </c>
      <c r="I114" s="8" t="s">
        <v>23</v>
      </c>
      <c r="J114" s="12" t="s">
        <v>319</v>
      </c>
      <c r="K114" s="12" t="s">
        <v>802</v>
      </c>
      <c r="L114" s="8" t="s">
        <v>237</v>
      </c>
      <c r="M114" s="8" t="str">
        <f>VLOOKUP(Vehiculos2022911[[#This Row],[Proyecto]],[3]Proyectos!$C$6:$H$44,2,0)</f>
        <v>ST-TG-V05-0001</v>
      </c>
      <c r="N114" s="8" t="str">
        <f>VLOOKUP(Vehiculos2022911[[#This Row],[Proyecto]],[3]Proyectos!$C$6:$H$44,6,0)</f>
        <v>Operaciones Tecnicas</v>
      </c>
      <c r="O114" s="8" t="s">
        <v>641</v>
      </c>
      <c r="P114" s="13" t="s">
        <v>879</v>
      </c>
      <c r="Q114" s="51"/>
      <c r="R114" s="14"/>
      <c r="S114" s="42"/>
      <c r="T114" s="31"/>
    </row>
    <row r="115" spans="2:20" x14ac:dyDescent="0.25">
      <c r="B115" s="8">
        <v>104</v>
      </c>
      <c r="C115" s="9">
        <v>45826.456484027774</v>
      </c>
      <c r="D115" s="15" t="s">
        <v>400</v>
      </c>
      <c r="E115" s="8" t="s">
        <v>26</v>
      </c>
      <c r="F115" s="8">
        <v>2024</v>
      </c>
      <c r="G115" s="11" t="s">
        <v>357</v>
      </c>
      <c r="H115" s="12" t="s">
        <v>730</v>
      </c>
      <c r="I115" s="8" t="s">
        <v>23</v>
      </c>
      <c r="J115" s="12" t="s">
        <v>319</v>
      </c>
      <c r="K115" s="8" t="s">
        <v>28</v>
      </c>
      <c r="L115" s="8" t="s">
        <v>29</v>
      </c>
      <c r="M115" s="8" t="str">
        <f>VLOOKUP(Vehiculos2022911[[#This Row],[Proyecto]],[3]Proyectos!$C$6:$H$44,2,0)</f>
        <v>IC-TG-F04-0015</v>
      </c>
      <c r="N115" s="8" t="str">
        <f>VLOOKUP(Vehiculos2022911[[#This Row],[Proyecto]],[3]Proyectos!$C$6:$H$44,6,0)</f>
        <v>Ingenieria</v>
      </c>
      <c r="O115" s="8" t="s">
        <v>30</v>
      </c>
      <c r="P115" s="13" t="s">
        <v>361</v>
      </c>
      <c r="Q115" s="51" t="s">
        <v>343</v>
      </c>
      <c r="R115" s="14">
        <v>45960</v>
      </c>
      <c r="S115" s="8" t="s">
        <v>255</v>
      </c>
      <c r="T115" s="31"/>
    </row>
    <row r="116" spans="2:20" x14ac:dyDescent="0.25">
      <c r="B116" s="8">
        <v>105</v>
      </c>
      <c r="C116" s="9">
        <v>45826.456484027774</v>
      </c>
      <c r="D116" s="15" t="s">
        <v>408</v>
      </c>
      <c r="E116" s="8" t="s">
        <v>26</v>
      </c>
      <c r="F116" s="8">
        <v>2022</v>
      </c>
      <c r="G116" s="11" t="s">
        <v>357</v>
      </c>
      <c r="H116" s="38" t="s">
        <v>716</v>
      </c>
      <c r="I116" s="8" t="s">
        <v>23</v>
      </c>
      <c r="J116" s="12" t="s">
        <v>319</v>
      </c>
      <c r="K116" s="8" t="s">
        <v>236</v>
      </c>
      <c r="L116" s="8" t="s">
        <v>257</v>
      </c>
      <c r="M116" s="8" t="str">
        <f>VLOOKUP(Vehiculos2022911[[#This Row],[Proyecto]],[3]Proyectos!$C$6:$H$44,2,0)</f>
        <v>IC-TG-F13-0016</v>
      </c>
      <c r="N116" s="8" t="str">
        <f>VLOOKUP(Vehiculos2022911[[#This Row],[Proyecto]],[3]Proyectos!$C$6:$H$44,6,0)</f>
        <v xml:space="preserve">Mantenimiento Técnico </v>
      </c>
      <c r="O116" s="8" t="s">
        <v>258</v>
      </c>
      <c r="P116" s="13" t="s">
        <v>834</v>
      </c>
      <c r="Q116" s="35" t="s">
        <v>835</v>
      </c>
      <c r="R116" s="14"/>
      <c r="S116" s="8" t="s">
        <v>255</v>
      </c>
      <c r="T116" s="31"/>
    </row>
    <row r="117" spans="2:20" x14ac:dyDescent="0.25">
      <c r="B117" s="8">
        <v>106</v>
      </c>
      <c r="C117" s="9">
        <v>45826.456484027774</v>
      </c>
      <c r="D117" s="10" t="s">
        <v>512</v>
      </c>
      <c r="E117" s="8" t="s">
        <v>21</v>
      </c>
      <c r="F117" s="8">
        <v>2022</v>
      </c>
      <c r="G117" s="11" t="s">
        <v>595</v>
      </c>
      <c r="H117" s="12" t="s">
        <v>717</v>
      </c>
      <c r="I117" s="8" t="s">
        <v>23</v>
      </c>
      <c r="J117" s="12" t="s">
        <v>319</v>
      </c>
      <c r="K117" s="8" t="s">
        <v>235</v>
      </c>
      <c r="L117" s="8" t="s">
        <v>407</v>
      </c>
      <c r="M117" s="8" t="str">
        <f>VLOOKUP(Vehiculos2022911[[#This Row],[Proyecto]],[3]Proyectos!$C$6:$H$44,2,0)</f>
        <v>ST-TG-F10-0003</v>
      </c>
      <c r="N117" s="8" t="str">
        <f>VLOOKUP(Vehiculos2022911[[#This Row],[Proyecto]],[3]Proyectos!$C$6:$H$44,6,0)</f>
        <v>Proyectos</v>
      </c>
      <c r="O117" s="8" t="s">
        <v>233</v>
      </c>
      <c r="P117" s="13" t="s">
        <v>575</v>
      </c>
      <c r="Q117" s="35" t="s">
        <v>219</v>
      </c>
      <c r="R117" s="14">
        <v>46179</v>
      </c>
      <c r="S117" s="8" t="s">
        <v>255</v>
      </c>
      <c r="T117" s="31"/>
    </row>
    <row r="118" spans="2:20" x14ac:dyDescent="0.25">
      <c r="B118" s="8">
        <v>107</v>
      </c>
      <c r="C118" s="9">
        <v>45826.456484027774</v>
      </c>
      <c r="D118" s="10" t="s">
        <v>513</v>
      </c>
      <c r="E118" s="8" t="s">
        <v>26</v>
      </c>
      <c r="F118" s="8">
        <v>2024</v>
      </c>
      <c r="G118" s="11" t="s">
        <v>357</v>
      </c>
      <c r="H118" s="32" t="s">
        <v>718</v>
      </c>
      <c r="I118" s="8" t="s">
        <v>23</v>
      </c>
      <c r="J118" s="12" t="s">
        <v>319</v>
      </c>
      <c r="K118" s="8" t="s">
        <v>235</v>
      </c>
      <c r="L118" s="8" t="s">
        <v>407</v>
      </c>
      <c r="M118" s="8" t="str">
        <f>VLOOKUP(Vehiculos2022911[[#This Row],[Proyecto]],[3]Proyectos!$C$6:$H$44,2,0)</f>
        <v>ST-TG-F10-0003</v>
      </c>
      <c r="N118" s="8" t="str">
        <f>VLOOKUP(Vehiculos2022911[[#This Row],[Proyecto]],[3]Proyectos!$C$6:$H$44,6,0)</f>
        <v>Proyectos</v>
      </c>
      <c r="O118" s="8" t="s">
        <v>233</v>
      </c>
      <c r="P118" s="13" t="s">
        <v>576</v>
      </c>
      <c r="Q118" s="35" t="s">
        <v>222</v>
      </c>
      <c r="R118" s="14">
        <v>46698</v>
      </c>
      <c r="S118" s="8" t="s">
        <v>255</v>
      </c>
      <c r="T118" s="31"/>
    </row>
    <row r="119" spans="2:20" x14ac:dyDescent="0.25">
      <c r="B119" s="8">
        <v>108</v>
      </c>
      <c r="C119" s="9">
        <v>45826.456484027774</v>
      </c>
      <c r="D119" s="15" t="s">
        <v>516</v>
      </c>
      <c r="E119" s="8" t="s">
        <v>26</v>
      </c>
      <c r="F119" s="8">
        <v>2024</v>
      </c>
      <c r="G119" s="8" t="s">
        <v>357</v>
      </c>
      <c r="H119" s="8" t="s">
        <v>731</v>
      </c>
      <c r="I119" s="8" t="s">
        <v>23</v>
      </c>
      <c r="J119" s="12" t="s">
        <v>319</v>
      </c>
      <c r="K119" s="8" t="s">
        <v>28</v>
      </c>
      <c r="L119" s="8" t="s">
        <v>29</v>
      </c>
      <c r="M119" s="8" t="str">
        <f>VLOOKUP(Vehiculos2022911[[#This Row],[Proyecto]],[3]Proyectos!$C$6:$H$44,2,0)</f>
        <v>IC-TG-F04-0015</v>
      </c>
      <c r="N119" s="8" t="str">
        <f>VLOOKUP(Vehiculos2022911[[#This Row],[Proyecto]],[3]Proyectos!$C$6:$H$44,6,0)</f>
        <v>Ingenieria</v>
      </c>
      <c r="O119" s="8" t="s">
        <v>30</v>
      </c>
      <c r="P119" s="13" t="s">
        <v>590</v>
      </c>
      <c r="Q119" s="51" t="s">
        <v>320</v>
      </c>
      <c r="R119" s="14"/>
      <c r="S119" s="8"/>
      <c r="T119" s="31"/>
    </row>
    <row r="120" spans="2:20" x14ac:dyDescent="0.25">
      <c r="B120" s="8">
        <v>109</v>
      </c>
      <c r="C120" s="9">
        <v>45826.456484027774</v>
      </c>
      <c r="D120" s="15" t="s">
        <v>524</v>
      </c>
      <c r="E120" s="21" t="s">
        <v>647</v>
      </c>
      <c r="F120" s="8">
        <v>2022</v>
      </c>
      <c r="G120" s="8" t="s">
        <v>357</v>
      </c>
      <c r="H120" s="8" t="s">
        <v>651</v>
      </c>
      <c r="I120" s="8" t="s">
        <v>23</v>
      </c>
      <c r="J120" s="12" t="s">
        <v>319</v>
      </c>
      <c r="K120" s="8"/>
      <c r="L120" s="8" t="s">
        <v>358</v>
      </c>
      <c r="M120" s="8" t="str">
        <f>VLOOKUP(Vehiculos2022911[[#This Row],[Proyecto]],[3]Proyectos!$C$6:$H$44,2,0)</f>
        <v>IC-CB-F04-0010</v>
      </c>
      <c r="N120" s="8" t="str">
        <f>VLOOKUP(Vehiculos2022911[[#This Row],[Proyecto]],[3]Proyectos!$C$6:$H$44,6,0)</f>
        <v>Ingenieria</v>
      </c>
      <c r="O120" s="8" t="s">
        <v>30</v>
      </c>
      <c r="P120" s="13" t="s">
        <v>794</v>
      </c>
      <c r="Q120" s="51" t="s">
        <v>795</v>
      </c>
      <c r="R120" s="14">
        <v>45904</v>
      </c>
      <c r="S120" s="8" t="s">
        <v>255</v>
      </c>
      <c r="T120" s="31"/>
    </row>
    <row r="121" spans="2:20" x14ac:dyDescent="0.25">
      <c r="B121" s="8">
        <v>110</v>
      </c>
      <c r="C121" s="9">
        <v>45826.456484027774</v>
      </c>
      <c r="D121" s="10" t="s">
        <v>530</v>
      </c>
      <c r="E121" s="8" t="s">
        <v>26</v>
      </c>
      <c r="F121" s="8">
        <v>2024</v>
      </c>
      <c r="G121" s="11" t="s">
        <v>357</v>
      </c>
      <c r="H121" s="12" t="s">
        <v>732</v>
      </c>
      <c r="I121" s="8" t="s">
        <v>23</v>
      </c>
      <c r="J121" s="12" t="s">
        <v>319</v>
      </c>
      <c r="K121" s="8" t="s">
        <v>28</v>
      </c>
      <c r="L121" s="8" t="s">
        <v>29</v>
      </c>
      <c r="M121" s="8" t="str">
        <f>VLOOKUP(Vehiculos2022911[[#This Row],[Proyecto]],[3]Proyectos!$C$6:$H$44,2,0)</f>
        <v>IC-TG-F04-0015</v>
      </c>
      <c r="N121" s="8" t="str">
        <f>VLOOKUP(Vehiculos2022911[[#This Row],[Proyecto]],[3]Proyectos!$C$6:$H$44,6,0)</f>
        <v>Ingenieria</v>
      </c>
      <c r="O121" s="8" t="s">
        <v>30</v>
      </c>
      <c r="P121" s="13" t="s">
        <v>796</v>
      </c>
      <c r="Q121" s="51"/>
      <c r="R121" s="14"/>
      <c r="S121" s="8"/>
      <c r="T121" s="31"/>
    </row>
    <row r="122" spans="2:20" x14ac:dyDescent="0.25">
      <c r="B122" s="8">
        <v>111</v>
      </c>
      <c r="C122" s="9">
        <v>45826.456484027774</v>
      </c>
      <c r="D122" s="10" t="s">
        <v>531</v>
      </c>
      <c r="E122" s="8" t="s">
        <v>647</v>
      </c>
      <c r="F122" s="8">
        <v>2024</v>
      </c>
      <c r="G122" s="11" t="s">
        <v>648</v>
      </c>
      <c r="H122" s="32" t="s">
        <v>532</v>
      </c>
      <c r="I122" s="8" t="s">
        <v>23</v>
      </c>
      <c r="J122" s="12" t="s">
        <v>319</v>
      </c>
      <c r="K122" s="8" t="s">
        <v>28</v>
      </c>
      <c r="L122" s="8" t="s">
        <v>358</v>
      </c>
      <c r="M122" s="8" t="str">
        <f>VLOOKUP(Vehiculos2022911[[#This Row],[Proyecto]],[3]Proyectos!$C$6:$H$44,2,0)</f>
        <v>IC-CB-F04-0010</v>
      </c>
      <c r="N122" s="8" t="str">
        <f>VLOOKUP(Vehiculos2022911[[#This Row],[Proyecto]],[3]Proyectos!$C$6:$H$44,6,0)</f>
        <v>Ingenieria</v>
      </c>
      <c r="O122" s="8" t="s">
        <v>30</v>
      </c>
      <c r="P122" s="13" t="s">
        <v>864</v>
      </c>
      <c r="Q122" s="51" t="s">
        <v>345</v>
      </c>
      <c r="R122" s="14">
        <v>45926</v>
      </c>
      <c r="S122" s="8" t="s">
        <v>255</v>
      </c>
      <c r="T122" s="31"/>
    </row>
    <row r="123" spans="2:20" x14ac:dyDescent="0.25">
      <c r="B123" s="8">
        <v>112</v>
      </c>
      <c r="C123" s="9">
        <v>45826.456484027774</v>
      </c>
      <c r="D123" s="15" t="s">
        <v>533</v>
      </c>
      <c r="E123" s="8" t="s">
        <v>26</v>
      </c>
      <c r="F123" s="8">
        <v>2021</v>
      </c>
      <c r="G123" s="8" t="s">
        <v>357</v>
      </c>
      <c r="H123" s="12" t="s">
        <v>626</v>
      </c>
      <c r="I123" s="8" t="s">
        <v>23</v>
      </c>
      <c r="J123" s="12" t="s">
        <v>319</v>
      </c>
      <c r="K123" s="8" t="s">
        <v>534</v>
      </c>
      <c r="L123" s="8" t="s">
        <v>358</v>
      </c>
      <c r="M123" s="8" t="str">
        <f>VLOOKUP(Vehiculos2022911[[#This Row],[Proyecto]],[3]Proyectos!$C$6:$H$44,2,0)</f>
        <v>IC-CB-F04-0010</v>
      </c>
      <c r="N123" s="8" t="str">
        <f>VLOOKUP(Vehiculos2022911[[#This Row],[Proyecto]],[3]Proyectos!$C$6:$H$44,6,0)</f>
        <v>Ingenieria</v>
      </c>
      <c r="O123" s="8" t="s">
        <v>30</v>
      </c>
      <c r="P123" s="13" t="s">
        <v>593</v>
      </c>
      <c r="Q123" s="51" t="s">
        <v>529</v>
      </c>
      <c r="R123" s="14"/>
      <c r="S123" s="8"/>
      <c r="T123" s="31"/>
    </row>
    <row r="124" spans="2:20" x14ac:dyDescent="0.25">
      <c r="B124" s="8">
        <v>113</v>
      </c>
      <c r="C124" s="9">
        <v>45826.456484027774</v>
      </c>
      <c r="D124" s="10" t="s">
        <v>719</v>
      </c>
      <c r="E124" s="8" t="s">
        <v>26</v>
      </c>
      <c r="F124" s="8">
        <v>2021</v>
      </c>
      <c r="G124" s="11" t="s">
        <v>357</v>
      </c>
      <c r="H124" s="12" t="s">
        <v>720</v>
      </c>
      <c r="I124" s="8" t="s">
        <v>23</v>
      </c>
      <c r="J124" s="12" t="s">
        <v>319</v>
      </c>
      <c r="K124" s="8" t="s">
        <v>33</v>
      </c>
      <c r="L124" s="8" t="s">
        <v>27</v>
      </c>
      <c r="M124" s="8" t="str">
        <f>VLOOKUP(Vehiculos2022911[[#This Row],[Proyecto]],[3]Proyectos!$C$6:$H$44,2,0)</f>
        <v>IC-CL-F03-0007</v>
      </c>
      <c r="N124" s="8" t="str">
        <f>VLOOKUP(Vehiculos2022911[[#This Row],[Proyecto]],[3]Proyectos!$C$6:$H$44,6,0)</f>
        <v>O&amp;M</v>
      </c>
      <c r="O124" s="8" t="s">
        <v>25</v>
      </c>
      <c r="P124" s="13" t="s">
        <v>771</v>
      </c>
      <c r="Q124" s="51" t="s">
        <v>772</v>
      </c>
      <c r="R124" s="14">
        <v>46265</v>
      </c>
      <c r="S124" s="8" t="s">
        <v>255</v>
      </c>
      <c r="T124" s="31"/>
    </row>
    <row r="125" spans="2:20" x14ac:dyDescent="0.25">
      <c r="B125" s="8">
        <v>114</v>
      </c>
      <c r="C125" s="9">
        <v>45826.456484027774</v>
      </c>
      <c r="D125" s="10" t="s">
        <v>545</v>
      </c>
      <c r="E125" s="8" t="s">
        <v>26</v>
      </c>
      <c r="F125" s="8">
        <v>2022</v>
      </c>
      <c r="G125" s="11" t="s">
        <v>357</v>
      </c>
      <c r="H125" s="12" t="s">
        <v>721</v>
      </c>
      <c r="I125" s="8" t="s">
        <v>23</v>
      </c>
      <c r="J125" s="12" t="s">
        <v>319</v>
      </c>
      <c r="K125" s="8" t="s">
        <v>773</v>
      </c>
      <c r="L125" s="8" t="s">
        <v>237</v>
      </c>
      <c r="M125" s="8" t="str">
        <f>VLOOKUP(Vehiculos2022911[[#This Row],[Proyecto]],[3]Proyectos!$C$6:$H$44,2,0)</f>
        <v>ST-TG-V05-0001</v>
      </c>
      <c r="N125" s="8" t="str">
        <f>VLOOKUP(Vehiculos2022911[[#This Row],[Proyecto]],[3]Proyectos!$C$6:$H$44,6,0)</f>
        <v>Operaciones Tecnicas</v>
      </c>
      <c r="O125" s="8" t="s">
        <v>641</v>
      </c>
      <c r="P125" s="13" t="s">
        <v>810</v>
      </c>
      <c r="Q125" s="51" t="s">
        <v>811</v>
      </c>
      <c r="R125" s="14" t="s">
        <v>812</v>
      </c>
      <c r="S125" s="8" t="s">
        <v>255</v>
      </c>
      <c r="T125" s="31"/>
    </row>
    <row r="126" spans="2:20" x14ac:dyDescent="0.25">
      <c r="B126" s="8">
        <v>115</v>
      </c>
      <c r="C126" s="9">
        <v>45826.456484027774</v>
      </c>
      <c r="D126" s="10" t="s">
        <v>546</v>
      </c>
      <c r="E126" s="21" t="s">
        <v>351</v>
      </c>
      <c r="F126" s="8">
        <v>2022</v>
      </c>
      <c r="G126" s="8" t="s">
        <v>352</v>
      </c>
      <c r="H126" s="12" t="s">
        <v>722</v>
      </c>
      <c r="I126" s="8" t="s">
        <v>23</v>
      </c>
      <c r="J126" s="12" t="s">
        <v>319</v>
      </c>
      <c r="K126" s="8" t="s">
        <v>236</v>
      </c>
      <c r="L126" s="8" t="s">
        <v>41</v>
      </c>
      <c r="M126" s="8" t="str">
        <f>VLOOKUP(Vehiculos2022911[[#This Row],[Proyecto]],[3]Proyectos!$C$6:$H$44,2,0)</f>
        <v>ST-TG-V05-0005</v>
      </c>
      <c r="N126" s="8" t="str">
        <f>VLOOKUP(Vehiculos2022911[[#This Row],[Proyecto]],[3]Proyectos!$C$6:$H$44,6,0)</f>
        <v>Operaciones Tecnicas</v>
      </c>
      <c r="O126" s="8" t="s">
        <v>249</v>
      </c>
      <c r="P126" s="13" t="s">
        <v>774</v>
      </c>
      <c r="Q126" s="51" t="s">
        <v>743</v>
      </c>
      <c r="R126" s="14" t="s">
        <v>744</v>
      </c>
      <c r="S126" s="8" t="s">
        <v>255</v>
      </c>
      <c r="T126" s="31"/>
    </row>
    <row r="127" spans="2:20" x14ac:dyDescent="0.25">
      <c r="B127" s="8">
        <v>116</v>
      </c>
      <c r="C127" s="9">
        <v>45826.456484027774</v>
      </c>
      <c r="D127" s="10" t="s">
        <v>547</v>
      </c>
      <c r="E127" s="8" t="s">
        <v>351</v>
      </c>
      <c r="F127" s="8">
        <v>2023</v>
      </c>
      <c r="G127" s="8" t="s">
        <v>352</v>
      </c>
      <c r="H127" s="12" t="s">
        <v>723</v>
      </c>
      <c r="I127" s="8" t="s">
        <v>23</v>
      </c>
      <c r="J127" s="12" t="s">
        <v>319</v>
      </c>
      <c r="K127" s="8" t="s">
        <v>236</v>
      </c>
      <c r="L127" s="8" t="s">
        <v>41</v>
      </c>
      <c r="M127" s="8" t="str">
        <f>VLOOKUP(Vehiculos2022911[[#This Row],[Proyecto]],[3]Proyectos!$C$6:$H$44,2,0)</f>
        <v>ST-TG-V05-0005</v>
      </c>
      <c r="N127" s="8" t="str">
        <f>VLOOKUP(Vehiculos2022911[[#This Row],[Proyecto]],[3]Proyectos!$C$6:$H$44,6,0)</f>
        <v>Operaciones Tecnicas</v>
      </c>
      <c r="O127" s="8" t="s">
        <v>249</v>
      </c>
      <c r="P127" s="13" t="s">
        <v>510</v>
      </c>
      <c r="Q127" s="51" t="s">
        <v>511</v>
      </c>
      <c r="R127" s="14">
        <v>46330</v>
      </c>
      <c r="S127" s="8" t="s">
        <v>255</v>
      </c>
      <c r="T127" s="31"/>
    </row>
    <row r="128" spans="2:20" x14ac:dyDescent="0.25">
      <c r="B128" s="8">
        <v>117</v>
      </c>
      <c r="C128" s="9">
        <v>45826.456484027774</v>
      </c>
      <c r="D128" s="10" t="s">
        <v>548</v>
      </c>
      <c r="E128" s="8" t="s">
        <v>26</v>
      </c>
      <c r="F128" s="8">
        <v>2021</v>
      </c>
      <c r="G128" s="11" t="s">
        <v>357</v>
      </c>
      <c r="H128" s="12" t="s">
        <v>733</v>
      </c>
      <c r="I128" s="8" t="s">
        <v>23</v>
      </c>
      <c r="J128" s="12" t="s">
        <v>319</v>
      </c>
      <c r="K128" s="8" t="s">
        <v>534</v>
      </c>
      <c r="L128" s="8" t="s">
        <v>237</v>
      </c>
      <c r="M128" s="8" t="str">
        <f>VLOOKUP(Vehiculos2022911[[#This Row],[Proyecto]],[3]Proyectos!$C$6:$H$44,2,0)</f>
        <v>ST-TG-V05-0001</v>
      </c>
      <c r="N128" s="8" t="str">
        <f>VLOOKUP(Vehiculos2022911[[#This Row],[Proyecto]],[3]Proyectos!$C$6:$H$44,6,0)</f>
        <v>Operaciones Tecnicas</v>
      </c>
      <c r="O128" s="8" t="s">
        <v>641</v>
      </c>
      <c r="P128" s="13" t="s">
        <v>301</v>
      </c>
      <c r="Q128" s="51" t="s">
        <v>302</v>
      </c>
      <c r="R128" s="14">
        <v>46763</v>
      </c>
      <c r="S128" s="8" t="s">
        <v>255</v>
      </c>
      <c r="T128" s="31"/>
    </row>
    <row r="129" spans="2:20" x14ac:dyDescent="0.25">
      <c r="B129" s="8">
        <v>118</v>
      </c>
      <c r="C129" s="9">
        <v>45826.456484027774</v>
      </c>
      <c r="D129" s="48" t="s">
        <v>627</v>
      </c>
      <c r="E129" s="21" t="s">
        <v>628</v>
      </c>
      <c r="F129" s="8">
        <v>2025</v>
      </c>
      <c r="G129" s="8" t="s">
        <v>629</v>
      </c>
      <c r="H129" s="12"/>
      <c r="I129" s="8" t="s">
        <v>23</v>
      </c>
      <c r="J129" s="12" t="s">
        <v>630</v>
      </c>
      <c r="K129" s="12" t="s">
        <v>28</v>
      </c>
      <c r="L129" s="8" t="s">
        <v>41</v>
      </c>
      <c r="M129" s="8" t="str">
        <f>VLOOKUP(Vehiculos2022911[[#This Row],[Proyecto]],[3]Proyectos!$C$6:$H$44,2,0)</f>
        <v>ST-TG-V05-0005</v>
      </c>
      <c r="N129" s="8" t="str">
        <f>VLOOKUP(Vehiculos2022911[[#This Row],[Proyecto]],[3]Proyectos!$C$6:$H$44,6,0)</f>
        <v>Operaciones Tecnicas</v>
      </c>
      <c r="O129" s="8" t="s">
        <v>527</v>
      </c>
      <c r="P129" s="13" t="s">
        <v>536</v>
      </c>
      <c r="Q129" s="51" t="s">
        <v>537</v>
      </c>
      <c r="R129" s="14" t="s">
        <v>538</v>
      </c>
      <c r="S129" s="8" t="s">
        <v>255</v>
      </c>
      <c r="T129" s="31"/>
    </row>
    <row r="130" spans="2:20" x14ac:dyDescent="0.25">
      <c r="B130" s="8">
        <v>119</v>
      </c>
      <c r="C130" s="9">
        <v>45826.456484027774</v>
      </c>
      <c r="D130" s="33" t="s">
        <v>633</v>
      </c>
      <c r="E130" s="21" t="s">
        <v>21</v>
      </c>
      <c r="F130" s="8">
        <v>2024</v>
      </c>
      <c r="G130" s="11" t="s">
        <v>595</v>
      </c>
      <c r="H130" s="12" t="s">
        <v>724</v>
      </c>
      <c r="I130" s="8" t="s">
        <v>23</v>
      </c>
      <c r="J130" s="12" t="s">
        <v>35</v>
      </c>
      <c r="K130" s="8" t="s">
        <v>24</v>
      </c>
      <c r="L130" s="8" t="s">
        <v>362</v>
      </c>
      <c r="M130" s="8" t="str">
        <f>VLOOKUP(Vehiculos2022911[[#This Row],[Proyecto]],[3]Proyectos!$C$6:$H$44,2,0)</f>
        <v>IC-CL-F03-0007</v>
      </c>
      <c r="N130" s="8" t="str">
        <f>VLOOKUP(Vehiculos2022911[[#This Row],[Proyecto]],[3]Proyectos!$C$6:$H$44,6,0)</f>
        <v>O&amp;M</v>
      </c>
      <c r="O130" s="8" t="s">
        <v>25</v>
      </c>
      <c r="P130" s="13" t="s">
        <v>709</v>
      </c>
      <c r="Q130" s="51">
        <v>502299402558</v>
      </c>
      <c r="R130" s="14">
        <v>46677</v>
      </c>
      <c r="S130" s="8" t="s">
        <v>255</v>
      </c>
      <c r="T130" s="31"/>
    </row>
    <row r="131" spans="2:20" x14ac:dyDescent="0.25">
      <c r="B131" s="8">
        <v>120</v>
      </c>
      <c r="C131" s="9">
        <v>45826.456484027774</v>
      </c>
      <c r="D131" s="10" t="s">
        <v>634</v>
      </c>
      <c r="E131" s="21" t="s">
        <v>21</v>
      </c>
      <c r="F131" s="8"/>
      <c r="G131" s="11" t="s">
        <v>595</v>
      </c>
      <c r="H131" s="32" t="s">
        <v>635</v>
      </c>
      <c r="I131" s="8" t="s">
        <v>23</v>
      </c>
      <c r="J131" s="17" t="s">
        <v>35</v>
      </c>
      <c r="K131" s="8" t="s">
        <v>28</v>
      </c>
      <c r="L131" s="8" t="s">
        <v>29</v>
      </c>
      <c r="M131" s="8" t="str">
        <f>VLOOKUP(Vehiculos2022911[[#This Row],[Proyecto]],[3]Proyectos!$C$6:$H$44,2,0)</f>
        <v>IC-TG-F04-0015</v>
      </c>
      <c r="N131" s="8" t="str">
        <f>VLOOKUP(Vehiculos2022911[[#This Row],[Proyecto]],[3]Proyectos!$C$6:$H$44,6,0)</f>
        <v>Ingenieria</v>
      </c>
      <c r="O131" s="8" t="s">
        <v>30</v>
      </c>
      <c r="P131" s="13" t="s">
        <v>563</v>
      </c>
      <c r="Q131" s="51" t="s">
        <v>529</v>
      </c>
      <c r="R131" s="14"/>
      <c r="S131" s="8"/>
      <c r="T131" s="31"/>
    </row>
    <row r="132" spans="2:20" x14ac:dyDescent="0.25">
      <c r="B132" s="8">
        <v>121</v>
      </c>
      <c r="C132" s="9">
        <v>45826.456484027774</v>
      </c>
      <c r="D132" s="15" t="s">
        <v>658</v>
      </c>
      <c r="E132" s="21" t="s">
        <v>21</v>
      </c>
      <c r="F132" s="8">
        <v>2023</v>
      </c>
      <c r="G132" s="11" t="s">
        <v>595</v>
      </c>
      <c r="H132" s="12" t="s">
        <v>659</v>
      </c>
      <c r="I132" s="8" t="s">
        <v>23</v>
      </c>
      <c r="J132" s="12" t="s">
        <v>35</v>
      </c>
      <c r="K132" s="8" t="s">
        <v>534</v>
      </c>
      <c r="L132" s="8" t="s">
        <v>37</v>
      </c>
      <c r="M132" s="8" t="str">
        <f>VLOOKUP(Vehiculos2022911[[#This Row],[Proyecto]],[3]Proyectos!$C$6:$H$44,2,0)</f>
        <v>IC-TG-F04-0015</v>
      </c>
      <c r="N132" s="8" t="str">
        <f>VLOOKUP(Vehiculos2022911[[#This Row],[Proyecto]],[3]Proyectos!$C$6:$H$44,6,0)</f>
        <v>Ingenieria</v>
      </c>
      <c r="O132" s="8" t="s">
        <v>270</v>
      </c>
      <c r="P132" s="13" t="s">
        <v>376</v>
      </c>
      <c r="Q132" s="51" t="s">
        <v>345</v>
      </c>
      <c r="R132" s="14"/>
      <c r="S132" s="8"/>
      <c r="T132" s="31"/>
    </row>
    <row r="133" spans="2:20" x14ac:dyDescent="0.25">
      <c r="B133" s="8">
        <v>122</v>
      </c>
      <c r="C133" s="9">
        <v>45826.456484027774</v>
      </c>
      <c r="D133" s="15" t="s">
        <v>660</v>
      </c>
      <c r="E133" s="21" t="s">
        <v>21</v>
      </c>
      <c r="F133" s="8">
        <v>2023</v>
      </c>
      <c r="G133" s="11" t="s">
        <v>595</v>
      </c>
      <c r="H133" s="12" t="s">
        <v>661</v>
      </c>
      <c r="I133" s="8" t="s">
        <v>23</v>
      </c>
      <c r="J133" s="12" t="s">
        <v>35</v>
      </c>
      <c r="K133" s="8" t="s">
        <v>28</v>
      </c>
      <c r="L133" s="8" t="s">
        <v>29</v>
      </c>
      <c r="M133" s="8" t="str">
        <f>VLOOKUP(Vehiculos2022911[[#This Row],[Proyecto]],[3]Proyectos!$C$6:$H$44,2,0)</f>
        <v>IC-TG-F04-0015</v>
      </c>
      <c r="N133" s="8" t="str">
        <f>VLOOKUP(Vehiculos2022911[[#This Row],[Proyecto]],[3]Proyectos!$C$6:$H$44,6,0)</f>
        <v>Ingenieria</v>
      </c>
      <c r="O133" s="8" t="s">
        <v>30</v>
      </c>
      <c r="P133" s="13" t="s">
        <v>662</v>
      </c>
      <c r="Q133" s="51" t="s">
        <v>320</v>
      </c>
      <c r="R133" s="14"/>
      <c r="S133" s="8"/>
      <c r="T133" s="31"/>
    </row>
    <row r="134" spans="2:20" x14ac:dyDescent="0.25">
      <c r="B134" s="8">
        <v>123</v>
      </c>
      <c r="C134" s="9">
        <v>45826.456484027774</v>
      </c>
      <c r="D134" s="15" t="s">
        <v>668</v>
      </c>
      <c r="E134" s="21" t="s">
        <v>351</v>
      </c>
      <c r="F134" s="8">
        <v>2022</v>
      </c>
      <c r="G134" s="8" t="s">
        <v>352</v>
      </c>
      <c r="H134" s="12" t="s">
        <v>725</v>
      </c>
      <c r="I134" s="8" t="s">
        <v>23</v>
      </c>
      <c r="J134" s="12" t="s">
        <v>319</v>
      </c>
      <c r="K134" s="8" t="s">
        <v>236</v>
      </c>
      <c r="L134" s="8" t="s">
        <v>39</v>
      </c>
      <c r="M134" s="8" t="str">
        <f>VLOOKUP(Vehiculos2022911[[#This Row],[Proyecto]],[3]Proyectos!$C$6:$H$44,2,0)</f>
        <v>IC-TG-F04-0017</v>
      </c>
      <c r="N134" s="8" t="str">
        <f>VLOOKUP(Vehiculos2022911[[#This Row],[Proyecto]],[3]Proyectos!$C$6:$H$44,6,0)</f>
        <v>Ingenieria</v>
      </c>
      <c r="O134" s="8" t="s">
        <v>868</v>
      </c>
      <c r="P134" s="13" t="s">
        <v>681</v>
      </c>
      <c r="Q134" s="51" t="s">
        <v>320</v>
      </c>
      <c r="R134" s="14"/>
      <c r="S134" s="8"/>
      <c r="T134" s="31"/>
    </row>
    <row r="135" spans="2:20" x14ac:dyDescent="0.25">
      <c r="B135" s="8">
        <v>124</v>
      </c>
      <c r="C135" s="9">
        <v>45826.456484027774</v>
      </c>
      <c r="D135" s="33" t="s">
        <v>682</v>
      </c>
      <c r="E135" s="39" t="s">
        <v>26</v>
      </c>
      <c r="F135" s="12">
        <v>2025</v>
      </c>
      <c r="G135" s="11" t="s">
        <v>357</v>
      </c>
      <c r="H135" s="12"/>
      <c r="I135" s="8" t="s">
        <v>23</v>
      </c>
      <c r="J135" s="12" t="s">
        <v>319</v>
      </c>
      <c r="K135" s="12" t="s">
        <v>24</v>
      </c>
      <c r="L135" s="8" t="s">
        <v>27</v>
      </c>
      <c r="M135" s="8" t="str">
        <f>VLOOKUP(Vehiculos2022911[[#This Row],[Proyecto]],[3]Proyectos!$C$6:$H$44,2,0)</f>
        <v>IC-CL-F03-0007</v>
      </c>
      <c r="N135" s="8" t="str">
        <f>VLOOKUP(Vehiculos2022911[[#This Row],[Proyecto]],[3]Proyectos!$C$6:$H$44,6,0)</f>
        <v>O&amp;M</v>
      </c>
      <c r="O135" s="8" t="s">
        <v>25</v>
      </c>
      <c r="P135" s="27" t="s">
        <v>865</v>
      </c>
      <c r="Q135" s="51">
        <v>501198913193</v>
      </c>
      <c r="R135" s="16">
        <v>46586</v>
      </c>
      <c r="S135" s="8" t="s">
        <v>255</v>
      </c>
      <c r="T135" s="45"/>
    </row>
    <row r="136" spans="2:20" x14ac:dyDescent="0.25">
      <c r="B136" s="8">
        <v>125</v>
      </c>
      <c r="C136" s="9">
        <v>45826.456484027774</v>
      </c>
      <c r="D136" s="33" t="s">
        <v>710</v>
      </c>
      <c r="E136" s="39" t="s">
        <v>21</v>
      </c>
      <c r="F136" s="12">
        <v>2023</v>
      </c>
      <c r="G136" s="11" t="s">
        <v>595</v>
      </c>
      <c r="H136" s="12" t="s">
        <v>711</v>
      </c>
      <c r="I136" s="8" t="s">
        <v>23</v>
      </c>
      <c r="J136" s="12" t="s">
        <v>35</v>
      </c>
      <c r="K136" s="12" t="s">
        <v>33</v>
      </c>
      <c r="L136" s="8" t="s">
        <v>27</v>
      </c>
      <c r="M136" s="8" t="str">
        <f>VLOOKUP(Vehiculos2022911[[#This Row],[Proyecto]],[3]Proyectos!$C$6:$H$44,2,0)</f>
        <v>IC-CL-F03-0007</v>
      </c>
      <c r="N136" s="8" t="str">
        <f>VLOOKUP(Vehiculos2022911[[#This Row],[Proyecto]],[3]Proyectos!$C$6:$H$44,6,0)</f>
        <v>O&amp;M</v>
      </c>
      <c r="O136" s="8" t="s">
        <v>25</v>
      </c>
      <c r="P136" s="27" t="s">
        <v>775</v>
      </c>
      <c r="Q136" s="51" t="s">
        <v>747</v>
      </c>
      <c r="R136" s="16">
        <v>46249</v>
      </c>
      <c r="S136" s="8" t="s">
        <v>255</v>
      </c>
      <c r="T136" s="45"/>
    </row>
    <row r="137" spans="2:20" x14ac:dyDescent="0.25">
      <c r="B137" s="8">
        <v>126</v>
      </c>
      <c r="C137" s="9">
        <v>45826.456484027774</v>
      </c>
      <c r="D137" s="15" t="s">
        <v>726</v>
      </c>
      <c r="E137" s="21" t="s">
        <v>21</v>
      </c>
      <c r="F137" s="8">
        <v>2022</v>
      </c>
      <c r="G137" s="11" t="s">
        <v>595</v>
      </c>
      <c r="H137" s="12" t="s">
        <v>727</v>
      </c>
      <c r="I137" s="8" t="s">
        <v>23</v>
      </c>
      <c r="J137" s="12" t="s">
        <v>319</v>
      </c>
      <c r="K137" s="8" t="s">
        <v>236</v>
      </c>
      <c r="L137" s="8" t="s">
        <v>41</v>
      </c>
      <c r="M137" s="8" t="str">
        <f>VLOOKUP(Vehiculos2022911[[#This Row],[Proyecto]],[3]Proyectos!$C$6:$H$44,2,0)</f>
        <v>ST-TG-V05-0005</v>
      </c>
      <c r="N137" s="8" t="str">
        <f>VLOOKUP(Vehiculos2022911[[#This Row],[Proyecto]],[3]Proyectos!$C$6:$H$44,6,0)</f>
        <v>Operaciones Tecnicas</v>
      </c>
      <c r="O137" s="8" t="s">
        <v>249</v>
      </c>
      <c r="P137" s="13" t="s">
        <v>776</v>
      </c>
      <c r="Q137" s="51" t="s">
        <v>748</v>
      </c>
      <c r="R137" s="14" t="s">
        <v>749</v>
      </c>
      <c r="S137" s="8" t="s">
        <v>255</v>
      </c>
      <c r="T137" s="31"/>
    </row>
    <row r="138" spans="2:20" x14ac:dyDescent="0.25">
      <c r="B138" s="8">
        <v>127</v>
      </c>
      <c r="C138" s="9">
        <v>45826.456484027774</v>
      </c>
      <c r="D138" s="10" t="s">
        <v>838</v>
      </c>
      <c r="E138" s="21" t="s">
        <v>26</v>
      </c>
      <c r="F138" s="8">
        <v>2024</v>
      </c>
      <c r="G138" s="8" t="s">
        <v>357</v>
      </c>
      <c r="H138" s="12" t="s">
        <v>839</v>
      </c>
      <c r="I138" s="8" t="s">
        <v>23</v>
      </c>
      <c r="J138" s="12" t="s">
        <v>319</v>
      </c>
      <c r="K138" s="8" t="s">
        <v>571</v>
      </c>
      <c r="L138" s="8" t="s">
        <v>237</v>
      </c>
      <c r="M138" s="8" t="str">
        <f>VLOOKUP(Vehiculos2022911[[#This Row],[Proyecto]],[3]Proyectos!$C$6:$H$44,2,0)</f>
        <v>ST-TG-V05-0001</v>
      </c>
      <c r="N138" s="8" t="str">
        <f>VLOOKUP(Vehiculos2022911[[#This Row],[Proyecto]],[3]Proyectos!$C$6:$H$44,6,0)</f>
        <v>Operaciones Tecnicas</v>
      </c>
      <c r="O138" s="8" t="s">
        <v>641</v>
      </c>
      <c r="P138" s="13" t="s">
        <v>840</v>
      </c>
      <c r="Q138" s="51" t="s">
        <v>841</v>
      </c>
      <c r="R138" s="14">
        <v>45644</v>
      </c>
      <c r="S138" s="8" t="s">
        <v>255</v>
      </c>
      <c r="T138" s="31"/>
    </row>
    <row r="139" spans="2:20" x14ac:dyDescent="0.25">
      <c r="B139" s="8">
        <v>128</v>
      </c>
      <c r="C139" s="9">
        <v>45826.456484027774</v>
      </c>
      <c r="D139" s="15" t="s">
        <v>842</v>
      </c>
      <c r="E139" s="21" t="s">
        <v>26</v>
      </c>
      <c r="F139" s="8">
        <v>2024</v>
      </c>
      <c r="G139" s="8" t="s">
        <v>357</v>
      </c>
      <c r="H139" s="12" t="s">
        <v>843</v>
      </c>
      <c r="I139" s="8" t="s">
        <v>23</v>
      </c>
      <c r="J139" s="12" t="s">
        <v>319</v>
      </c>
      <c r="K139" s="8" t="s">
        <v>43</v>
      </c>
      <c r="L139" s="8" t="s">
        <v>237</v>
      </c>
      <c r="M139" s="8" t="str">
        <f>VLOOKUP(Vehiculos2022911[[#This Row],[Proyecto]],[3]Proyectos!$C$6:$H$44,2,0)</f>
        <v>ST-TG-V05-0001</v>
      </c>
      <c r="N139" s="8" t="str">
        <f>VLOOKUP(Vehiculos2022911[[#This Row],[Proyecto]],[3]Proyectos!$C$6:$H$44,6,0)</f>
        <v>Operaciones Tecnicas</v>
      </c>
      <c r="O139" s="8" t="s">
        <v>641</v>
      </c>
      <c r="P139" s="13" t="s">
        <v>767</v>
      </c>
      <c r="Q139" s="51" t="s">
        <v>741</v>
      </c>
      <c r="R139" s="14">
        <v>45545</v>
      </c>
      <c r="S139" s="8" t="s">
        <v>255</v>
      </c>
      <c r="T139" s="31"/>
    </row>
    <row r="140" spans="2:20" x14ac:dyDescent="0.25">
      <c r="B140" s="8">
        <v>129</v>
      </c>
      <c r="C140" s="9">
        <v>45826.456484027774</v>
      </c>
      <c r="D140" s="15" t="s">
        <v>844</v>
      </c>
      <c r="E140" s="21" t="s">
        <v>26</v>
      </c>
      <c r="F140" s="8">
        <v>2024</v>
      </c>
      <c r="G140" s="8" t="s">
        <v>357</v>
      </c>
      <c r="H140" s="12" t="s">
        <v>845</v>
      </c>
      <c r="I140" s="8" t="s">
        <v>23</v>
      </c>
      <c r="J140" s="12" t="s">
        <v>319</v>
      </c>
      <c r="K140" s="8" t="s">
        <v>534</v>
      </c>
      <c r="L140" s="8" t="s">
        <v>237</v>
      </c>
      <c r="M140" s="8" t="str">
        <f>VLOOKUP(Vehiculos2022911[[#This Row],[Proyecto]],[3]Proyectos!$C$6:$H$44,2,0)</f>
        <v>ST-TG-V05-0001</v>
      </c>
      <c r="N140" s="8" t="str">
        <f>VLOOKUP(Vehiculos2022911[[#This Row],[Proyecto]],[3]Proyectos!$C$6:$H$44,6,0)</f>
        <v>Operaciones Tecnicas</v>
      </c>
      <c r="O140" s="8" t="s">
        <v>641</v>
      </c>
      <c r="P140" s="13" t="s">
        <v>770</v>
      </c>
      <c r="Q140" s="51" t="s">
        <v>742</v>
      </c>
      <c r="R140" s="14">
        <v>46570</v>
      </c>
      <c r="S140" s="8" t="s">
        <v>255</v>
      </c>
      <c r="T140" s="31"/>
    </row>
    <row r="141" spans="2:20" x14ac:dyDescent="0.25">
      <c r="B141" s="8">
        <v>130</v>
      </c>
      <c r="C141" s="9">
        <v>45826.456484027774</v>
      </c>
      <c r="D141" s="33" t="s">
        <v>59</v>
      </c>
      <c r="E141" s="39" t="s">
        <v>21</v>
      </c>
      <c r="F141" s="12">
        <v>2014</v>
      </c>
      <c r="G141" s="11" t="s">
        <v>595</v>
      </c>
      <c r="H141" s="12" t="s">
        <v>205</v>
      </c>
      <c r="I141" s="8" t="s">
        <v>68</v>
      </c>
      <c r="J141" s="12"/>
      <c r="K141" s="12" t="s">
        <v>28</v>
      </c>
      <c r="L141" s="8" t="s">
        <v>79</v>
      </c>
      <c r="M141" s="8" t="str">
        <f>VLOOKUP(Vehiculos2022911[[#This Row],[Proyecto]],[3]Proyectos!$C$6:$H$44,2,0)</f>
        <v>COI-COI-F02-0015</v>
      </c>
      <c r="N141" s="8" t="str">
        <f>VLOOKUP(Vehiculos2022911[[#This Row],[Proyecto]],[3]Proyectos!$C$6:$H$44,6,0)</f>
        <v>-</v>
      </c>
      <c r="O141" s="8" t="s">
        <v>229</v>
      </c>
      <c r="P141" s="27" t="s">
        <v>243</v>
      </c>
      <c r="Q141" s="51"/>
      <c r="R141" s="16"/>
      <c r="S141" s="8"/>
      <c r="T141" s="45"/>
    </row>
    <row r="142" spans="2:20" x14ac:dyDescent="0.25">
      <c r="B142" s="8">
        <v>131</v>
      </c>
      <c r="C142" s="9">
        <v>45826.456484027774</v>
      </c>
      <c r="D142" s="33" t="s">
        <v>60</v>
      </c>
      <c r="E142" s="39" t="s">
        <v>21</v>
      </c>
      <c r="F142" s="12">
        <v>2014</v>
      </c>
      <c r="G142" s="11" t="s">
        <v>595</v>
      </c>
      <c r="H142" s="12" t="s">
        <v>206</v>
      </c>
      <c r="I142" s="8" t="s">
        <v>68</v>
      </c>
      <c r="J142" s="12"/>
      <c r="K142" s="12" t="s">
        <v>28</v>
      </c>
      <c r="L142" s="8" t="s">
        <v>79</v>
      </c>
      <c r="M142" s="8" t="str">
        <f>VLOOKUP(Vehiculos2022911[[#This Row],[Proyecto]],[3]Proyectos!$C$6:$H$44,2,0)</f>
        <v>COI-COI-F02-0015</v>
      </c>
      <c r="N142" s="8" t="str">
        <f>VLOOKUP(Vehiculos2022911[[#This Row],[Proyecto]],[3]Proyectos!$C$6:$H$44,6,0)</f>
        <v>-</v>
      </c>
      <c r="O142" s="8" t="s">
        <v>229</v>
      </c>
      <c r="P142" s="27" t="s">
        <v>243</v>
      </c>
      <c r="Q142" s="51"/>
      <c r="R142" s="16"/>
      <c r="S142" s="8"/>
      <c r="T142" s="45"/>
    </row>
    <row r="143" spans="2:20" x14ac:dyDescent="0.25">
      <c r="B143" s="8">
        <v>132</v>
      </c>
      <c r="C143" s="9">
        <v>45826.456484027774</v>
      </c>
      <c r="D143" s="15" t="s">
        <v>61</v>
      </c>
      <c r="E143" s="21" t="s">
        <v>21</v>
      </c>
      <c r="F143" s="8">
        <v>2014</v>
      </c>
      <c r="G143" s="11" t="s">
        <v>595</v>
      </c>
      <c r="H143" s="8" t="s">
        <v>207</v>
      </c>
      <c r="I143" s="8" t="s">
        <v>68</v>
      </c>
      <c r="J143" s="12"/>
      <c r="K143" s="8" t="s">
        <v>28</v>
      </c>
      <c r="L143" s="8" t="s">
        <v>79</v>
      </c>
      <c r="M143" s="8" t="str">
        <f>VLOOKUP(Vehiculos2022911[[#This Row],[Proyecto]],[3]Proyectos!$C$6:$H$44,2,0)</f>
        <v>COI-COI-F02-0015</v>
      </c>
      <c r="N143" s="8" t="str">
        <f>VLOOKUP(Vehiculos2022911[[#This Row],[Proyecto]],[3]Proyectos!$C$6:$H$44,6,0)</f>
        <v>-</v>
      </c>
      <c r="O143" s="8" t="s">
        <v>229</v>
      </c>
      <c r="P143" s="13" t="s">
        <v>243</v>
      </c>
      <c r="Q143" s="51"/>
      <c r="R143" s="14"/>
      <c r="S143" s="8"/>
      <c r="T143" s="31"/>
    </row>
    <row r="144" spans="2:20" x14ac:dyDescent="0.25">
      <c r="B144" s="8">
        <v>133</v>
      </c>
      <c r="C144" s="9">
        <v>45826.456484027774</v>
      </c>
      <c r="D144" s="10" t="s">
        <v>62</v>
      </c>
      <c r="E144" s="21" t="s">
        <v>65</v>
      </c>
      <c r="F144" s="8">
        <v>2013</v>
      </c>
      <c r="G144" s="11" t="s">
        <v>63</v>
      </c>
      <c r="H144" s="32" t="s">
        <v>208</v>
      </c>
      <c r="I144" s="8" t="s">
        <v>68</v>
      </c>
      <c r="J144" s="12"/>
      <c r="K144" s="8" t="s">
        <v>28</v>
      </c>
      <c r="L144" s="8" t="s">
        <v>79</v>
      </c>
      <c r="M144" s="8" t="str">
        <f>VLOOKUP(Vehiculos2022911[[#This Row],[Proyecto]],[3]Proyectos!$C$6:$H$44,2,0)</f>
        <v>COI-COI-F02-0015</v>
      </c>
      <c r="N144" s="8" t="str">
        <f>VLOOKUP(Vehiculos2022911[[#This Row],[Proyecto]],[3]Proyectos!$C$6:$H$44,6,0)</f>
        <v>-</v>
      </c>
      <c r="O144" s="8" t="s">
        <v>229</v>
      </c>
      <c r="P144" s="13" t="s">
        <v>243</v>
      </c>
      <c r="Q144" s="51"/>
      <c r="R144" s="14"/>
      <c r="S144" s="8"/>
      <c r="T144" s="31"/>
    </row>
    <row r="145" spans="2:20" x14ac:dyDescent="0.25">
      <c r="B145" s="8">
        <v>134</v>
      </c>
      <c r="C145" s="9">
        <v>45826.456484027774</v>
      </c>
      <c r="D145" s="15" t="s">
        <v>64</v>
      </c>
      <c r="E145" s="21" t="s">
        <v>65</v>
      </c>
      <c r="F145" s="8">
        <v>2014</v>
      </c>
      <c r="G145" s="11" t="s">
        <v>66</v>
      </c>
      <c r="H145" s="12" t="s">
        <v>67</v>
      </c>
      <c r="I145" s="8" t="s">
        <v>68</v>
      </c>
      <c r="J145" s="12"/>
      <c r="K145" s="8" t="s">
        <v>28</v>
      </c>
      <c r="L145" s="8" t="s">
        <v>394</v>
      </c>
      <c r="M145" s="8" t="str">
        <f>VLOOKUP(Vehiculos2022911[[#This Row],[Proyecto]],[3]Proyectos!$C$6:$H$44,2,0)</f>
        <v>COI-COI-F02-0003</v>
      </c>
      <c r="N145" s="8" t="str">
        <f>VLOOKUP(Vehiculos2022911[[#This Row],[Proyecto]],[3]Proyectos!$C$6:$H$44,6,0)</f>
        <v>-</v>
      </c>
      <c r="O145" s="8" t="s">
        <v>229</v>
      </c>
      <c r="P145" s="13" t="s">
        <v>243</v>
      </c>
      <c r="Q145" s="51"/>
      <c r="R145" s="14"/>
      <c r="S145" s="8"/>
      <c r="T145" s="31"/>
    </row>
    <row r="146" spans="2:20" x14ac:dyDescent="0.25">
      <c r="B146" s="8">
        <v>135</v>
      </c>
      <c r="C146" s="9">
        <v>45826.456484027774</v>
      </c>
      <c r="D146" s="15" t="s">
        <v>69</v>
      </c>
      <c r="E146" s="21" t="s">
        <v>216</v>
      </c>
      <c r="F146" s="8">
        <v>2016</v>
      </c>
      <c r="G146" s="11" t="s">
        <v>70</v>
      </c>
      <c r="H146" s="12" t="s">
        <v>71</v>
      </c>
      <c r="I146" s="8" t="s">
        <v>68</v>
      </c>
      <c r="J146" s="12"/>
      <c r="K146" s="8" t="s">
        <v>236</v>
      </c>
      <c r="L146" s="8" t="s">
        <v>809</v>
      </c>
      <c r="M146" s="8" t="str">
        <f>VLOOKUP(Vehiculos2022911[[#This Row],[Proyecto]],[3]Proyectos!$C$6:$H$44,2,0)</f>
        <v>IC-HW-V05-0004</v>
      </c>
      <c r="N146" s="8" t="str">
        <f>VLOOKUP(Vehiculos2022911[[#This Row],[Proyecto]],[3]Proyectos!$C$6:$H$44,6,0)</f>
        <v>Operaciones Tecnicas</v>
      </c>
      <c r="O146" s="8" t="s">
        <v>249</v>
      </c>
      <c r="P146" s="13" t="s">
        <v>409</v>
      </c>
      <c r="Q146" s="51" t="s">
        <v>410</v>
      </c>
      <c r="R146" s="14">
        <v>45504</v>
      </c>
      <c r="S146" s="8" t="s">
        <v>255</v>
      </c>
      <c r="T146" s="31"/>
    </row>
    <row r="147" spans="2:20" x14ac:dyDescent="0.25">
      <c r="B147" s="8">
        <v>136</v>
      </c>
      <c r="C147" s="9">
        <v>45826.456484027774</v>
      </c>
      <c r="D147" s="15" t="s">
        <v>72</v>
      </c>
      <c r="E147" s="21" t="s">
        <v>21</v>
      </c>
      <c r="F147" s="8">
        <v>2016</v>
      </c>
      <c r="G147" s="11" t="s">
        <v>595</v>
      </c>
      <c r="H147" s="12" t="s">
        <v>73</v>
      </c>
      <c r="I147" s="8" t="s">
        <v>68</v>
      </c>
      <c r="J147" s="12"/>
      <c r="K147" s="8" t="s">
        <v>28</v>
      </c>
      <c r="L147" s="8" t="s">
        <v>79</v>
      </c>
      <c r="M147" s="8" t="str">
        <f>VLOOKUP(Vehiculos2022911[[#This Row],[Proyecto]],[3]Proyectos!$C$6:$H$44,2,0)</f>
        <v>COI-COI-F02-0015</v>
      </c>
      <c r="N147" s="8" t="str">
        <f>VLOOKUP(Vehiculos2022911[[#This Row],[Proyecto]],[3]Proyectos!$C$6:$H$44,6,0)</f>
        <v>-</v>
      </c>
      <c r="O147" s="8" t="s">
        <v>229</v>
      </c>
      <c r="P147" s="13" t="s">
        <v>243</v>
      </c>
      <c r="Q147" s="51"/>
      <c r="R147" s="14"/>
      <c r="S147" s="8"/>
      <c r="T147" s="31"/>
    </row>
    <row r="148" spans="2:20" x14ac:dyDescent="0.25">
      <c r="B148" s="8">
        <v>137</v>
      </c>
      <c r="C148" s="9">
        <v>45826.456484027774</v>
      </c>
      <c r="D148" s="10" t="s">
        <v>74</v>
      </c>
      <c r="E148" s="21" t="s">
        <v>21</v>
      </c>
      <c r="F148" s="8">
        <v>2016</v>
      </c>
      <c r="G148" s="11" t="s">
        <v>595</v>
      </c>
      <c r="H148" s="32" t="s">
        <v>75</v>
      </c>
      <c r="I148" s="8" t="s">
        <v>68</v>
      </c>
      <c r="J148" s="17"/>
      <c r="K148" s="8" t="s">
        <v>28</v>
      </c>
      <c r="L148" s="8" t="s">
        <v>79</v>
      </c>
      <c r="M148" s="8" t="str">
        <f>VLOOKUP(Vehiculos2022911[[#This Row],[Proyecto]],[3]Proyectos!$C$6:$H$44,2,0)</f>
        <v>COI-COI-F02-0015</v>
      </c>
      <c r="N148" s="8" t="str">
        <f>VLOOKUP(Vehiculos2022911[[#This Row],[Proyecto]],[3]Proyectos!$C$6:$H$44,6,0)</f>
        <v>-</v>
      </c>
      <c r="O148" s="8" t="s">
        <v>229</v>
      </c>
      <c r="P148" s="13" t="s">
        <v>243</v>
      </c>
      <c r="Q148" s="51"/>
      <c r="R148" s="14"/>
      <c r="S148" s="8"/>
      <c r="T148" s="31"/>
    </row>
    <row r="149" spans="2:20" x14ac:dyDescent="0.25">
      <c r="B149" s="8">
        <v>138</v>
      </c>
      <c r="C149" s="9">
        <v>45826.456484027774</v>
      </c>
      <c r="D149" s="15" t="s">
        <v>77</v>
      </c>
      <c r="E149" s="21" t="s">
        <v>21</v>
      </c>
      <c r="F149" s="8">
        <v>2016</v>
      </c>
      <c r="G149" s="11" t="s">
        <v>595</v>
      </c>
      <c r="H149" s="12" t="s">
        <v>78</v>
      </c>
      <c r="I149" s="8" t="s">
        <v>68</v>
      </c>
      <c r="J149" s="12"/>
      <c r="K149" s="8" t="s">
        <v>28</v>
      </c>
      <c r="L149" s="8" t="s">
        <v>394</v>
      </c>
      <c r="M149" s="8" t="str">
        <f>VLOOKUP(Vehiculos2022911[[#This Row],[Proyecto]],[3]Proyectos!$C$6:$H$44,2,0)</f>
        <v>COI-COI-F02-0003</v>
      </c>
      <c r="N149" s="8" t="str">
        <f>VLOOKUP(Vehiculos2022911[[#This Row],[Proyecto]],[3]Proyectos!$C$6:$H$44,6,0)</f>
        <v>-</v>
      </c>
      <c r="O149" s="8" t="s">
        <v>229</v>
      </c>
      <c r="P149" s="13" t="s">
        <v>243</v>
      </c>
      <c r="Q149" s="51"/>
      <c r="R149" s="14"/>
      <c r="S149" s="8"/>
      <c r="T149" s="31"/>
    </row>
    <row r="150" spans="2:20" x14ac:dyDescent="0.25">
      <c r="B150" s="8">
        <v>139</v>
      </c>
      <c r="C150" s="9">
        <v>45826.456484027774</v>
      </c>
      <c r="D150" s="15" t="s">
        <v>80</v>
      </c>
      <c r="E150" s="21" t="s">
        <v>21</v>
      </c>
      <c r="F150" s="12">
        <v>2016</v>
      </c>
      <c r="G150" s="11" t="s">
        <v>595</v>
      </c>
      <c r="H150" s="12" t="s">
        <v>81</v>
      </c>
      <c r="I150" s="12" t="s">
        <v>68</v>
      </c>
      <c r="J150" s="12"/>
      <c r="K150" s="8" t="s">
        <v>47</v>
      </c>
      <c r="L150" s="12" t="s">
        <v>79</v>
      </c>
      <c r="M150" s="8" t="str">
        <f>VLOOKUP(Vehiculos2022911[[#This Row],[Proyecto]],[3]Proyectos!$C$6:$H$44,2,0)</f>
        <v>COI-COI-F02-0015</v>
      </c>
      <c r="N150" s="8" t="str">
        <f>VLOOKUP(Vehiculos2022911[[#This Row],[Proyecto]],[3]Proyectos!$C$6:$H$44,6,0)</f>
        <v>-</v>
      </c>
      <c r="O150" s="8" t="s">
        <v>229</v>
      </c>
      <c r="P150" s="27" t="s">
        <v>243</v>
      </c>
      <c r="Q150" s="52"/>
      <c r="R150" s="16"/>
      <c r="S150" s="8"/>
      <c r="T150" s="45"/>
    </row>
    <row r="151" spans="2:20" x14ac:dyDescent="0.25">
      <c r="B151" s="8">
        <v>140</v>
      </c>
      <c r="C151" s="9">
        <v>45826.456484027774</v>
      </c>
      <c r="D151" s="34" t="s">
        <v>238</v>
      </c>
      <c r="E151" s="21" t="s">
        <v>21</v>
      </c>
      <c r="F151" s="12">
        <v>2016</v>
      </c>
      <c r="G151" s="11" t="s">
        <v>595</v>
      </c>
      <c r="H151" s="12" t="s">
        <v>239</v>
      </c>
      <c r="I151" s="12" t="s">
        <v>68</v>
      </c>
      <c r="J151" s="12"/>
      <c r="K151" s="8"/>
      <c r="L151" s="12" t="s">
        <v>79</v>
      </c>
      <c r="M151" s="8" t="str">
        <f>VLOOKUP(Vehiculos2022911[[#This Row],[Proyecto]],[3]Proyectos!$C$6:$H$44,2,0)</f>
        <v>COI-COI-F02-0015</v>
      </c>
      <c r="N151" s="8" t="str">
        <f>VLOOKUP(Vehiculos2022911[[#This Row],[Proyecto]],[3]Proyectos!$C$6:$H$44,6,0)</f>
        <v>-</v>
      </c>
      <c r="O151" s="8" t="s">
        <v>229</v>
      </c>
      <c r="P151" s="27" t="s">
        <v>243</v>
      </c>
      <c r="Q151" s="52"/>
      <c r="R151" s="16"/>
      <c r="S151" s="42"/>
      <c r="T151" s="45"/>
    </row>
    <row r="152" spans="2:20" x14ac:dyDescent="0.25">
      <c r="B152" s="8">
        <v>141</v>
      </c>
      <c r="C152" s="9">
        <v>45826.456484027774</v>
      </c>
      <c r="D152" s="15" t="s">
        <v>82</v>
      </c>
      <c r="E152" s="21" t="s">
        <v>83</v>
      </c>
      <c r="F152" s="8">
        <v>2013</v>
      </c>
      <c r="G152" s="11" t="s">
        <v>84</v>
      </c>
      <c r="H152" s="12" t="s">
        <v>230</v>
      </c>
      <c r="I152" s="8" t="s">
        <v>68</v>
      </c>
      <c r="J152" s="12"/>
      <c r="K152" s="8" t="s">
        <v>28</v>
      </c>
      <c r="L152" s="8" t="s">
        <v>87</v>
      </c>
      <c r="M152" s="8" t="str">
        <f>VLOOKUP(Vehiculos2022911[[#This Row],[Proyecto]],[3]Proyectos!$C$6:$H$44,2,0)</f>
        <v>-</v>
      </c>
      <c r="N152" s="8" t="str">
        <f>VLOOKUP(Vehiculos2022911[[#This Row],[Proyecto]],[3]Proyectos!$C$6:$H$44,6,0)</f>
        <v>-</v>
      </c>
      <c r="O152" s="8" t="s">
        <v>229</v>
      </c>
      <c r="P152" s="13" t="s">
        <v>243</v>
      </c>
      <c r="Q152" s="51"/>
      <c r="R152" s="14"/>
      <c r="S152" s="8"/>
      <c r="T152" s="31"/>
    </row>
    <row r="153" spans="2:20" x14ac:dyDescent="0.25">
      <c r="B153" s="8">
        <v>142</v>
      </c>
      <c r="C153" s="9">
        <v>45826.456484027774</v>
      </c>
      <c r="D153" s="15" t="s">
        <v>85</v>
      </c>
      <c r="E153" s="21" t="s">
        <v>26</v>
      </c>
      <c r="F153" s="8">
        <v>2005</v>
      </c>
      <c r="G153" s="11" t="s">
        <v>86</v>
      </c>
      <c r="H153" s="12" t="s">
        <v>514</v>
      </c>
      <c r="I153" s="8" t="s">
        <v>68</v>
      </c>
      <c r="J153" s="12"/>
      <c r="K153" s="8" t="s">
        <v>28</v>
      </c>
      <c r="L153" s="8" t="s">
        <v>87</v>
      </c>
      <c r="M153" s="8" t="str">
        <f>VLOOKUP(Vehiculos2022911[[#This Row],[Proyecto]],[3]Proyectos!$C$6:$H$44,2,0)</f>
        <v>-</v>
      </c>
      <c r="N153" s="8" t="str">
        <f>VLOOKUP(Vehiculos2022911[[#This Row],[Proyecto]],[3]Proyectos!$C$6:$H$44,6,0)</f>
        <v>-</v>
      </c>
      <c r="O153" s="8" t="s">
        <v>229</v>
      </c>
      <c r="P153" s="13" t="s">
        <v>243</v>
      </c>
      <c r="Q153" s="51"/>
      <c r="R153" s="14"/>
      <c r="S153" s="8"/>
      <c r="T153" s="31"/>
    </row>
    <row r="154" spans="2:20" x14ac:dyDescent="0.25">
      <c r="B154" s="8">
        <v>143</v>
      </c>
      <c r="C154" s="9">
        <v>45826.456484027774</v>
      </c>
      <c r="D154" s="33" t="s">
        <v>88</v>
      </c>
      <c r="E154" s="39" t="s">
        <v>21</v>
      </c>
      <c r="F154" s="12">
        <v>2018</v>
      </c>
      <c r="G154" s="11" t="s">
        <v>595</v>
      </c>
      <c r="H154" s="12" t="s">
        <v>89</v>
      </c>
      <c r="I154" s="8" t="s">
        <v>68</v>
      </c>
      <c r="J154" s="12"/>
      <c r="K154" s="12" t="s">
        <v>24</v>
      </c>
      <c r="L154" s="8" t="s">
        <v>79</v>
      </c>
      <c r="M154" s="8" t="str">
        <f>VLOOKUP(Vehiculos2022911[[#This Row],[Proyecto]],[3]Proyectos!$C$6:$H$44,2,0)</f>
        <v>COI-COI-F02-0015</v>
      </c>
      <c r="N154" s="8" t="str">
        <f>VLOOKUP(Vehiculos2022911[[#This Row],[Proyecto]],[3]Proyectos!$C$6:$H$44,6,0)</f>
        <v>-</v>
      </c>
      <c r="O154" s="8" t="s">
        <v>229</v>
      </c>
      <c r="P154" s="27" t="s">
        <v>243</v>
      </c>
      <c r="Q154" s="51"/>
      <c r="R154" s="16"/>
      <c r="S154" s="8"/>
      <c r="T154" s="45"/>
    </row>
    <row r="155" spans="2:20" x14ac:dyDescent="0.25">
      <c r="B155" s="8">
        <v>144</v>
      </c>
      <c r="C155" s="9">
        <v>45826.456484027774</v>
      </c>
      <c r="D155" s="15" t="s">
        <v>90</v>
      </c>
      <c r="E155" s="21" t="s">
        <v>21</v>
      </c>
      <c r="F155" s="12">
        <v>2018</v>
      </c>
      <c r="G155" s="11" t="s">
        <v>595</v>
      </c>
      <c r="H155" s="12" t="s">
        <v>91</v>
      </c>
      <c r="I155" s="12" t="s">
        <v>68</v>
      </c>
      <c r="J155" s="12"/>
      <c r="K155" s="8" t="s">
        <v>28</v>
      </c>
      <c r="L155" s="8" t="s">
        <v>79</v>
      </c>
      <c r="M155" s="8" t="str">
        <f>VLOOKUP(Vehiculos2022911[[#This Row],[Proyecto]],[3]Proyectos!$C$6:$H$44,2,0)</f>
        <v>COI-COI-F02-0015</v>
      </c>
      <c r="N155" s="8" t="str">
        <f>VLOOKUP(Vehiculos2022911[[#This Row],[Proyecto]],[3]Proyectos!$C$6:$H$44,6,0)</f>
        <v>-</v>
      </c>
      <c r="O155" s="8" t="s">
        <v>229</v>
      </c>
      <c r="P155" s="27" t="s">
        <v>243</v>
      </c>
      <c r="Q155" s="35"/>
      <c r="R155" s="16"/>
      <c r="S155" s="8"/>
      <c r="T155" s="45"/>
    </row>
    <row r="156" spans="2:20" x14ac:dyDescent="0.25">
      <c r="B156" s="8">
        <v>145</v>
      </c>
      <c r="C156" s="9">
        <v>45826.456484027774</v>
      </c>
      <c r="D156" s="33" t="s">
        <v>93</v>
      </c>
      <c r="E156" s="39" t="s">
        <v>21</v>
      </c>
      <c r="F156" s="12">
        <v>2019</v>
      </c>
      <c r="G156" s="11" t="s">
        <v>595</v>
      </c>
      <c r="H156" s="12" t="s">
        <v>94</v>
      </c>
      <c r="I156" s="8" t="s">
        <v>68</v>
      </c>
      <c r="J156" s="12"/>
      <c r="K156" s="8" t="s">
        <v>235</v>
      </c>
      <c r="L156" s="8" t="s">
        <v>399</v>
      </c>
      <c r="M156" s="8" t="str">
        <f>VLOOKUP(Vehiculos2022911[[#This Row],[Proyecto]],[3]Proyectos!$C$6:$H$44,2,0)</f>
        <v>IC-CL-V10-0022</v>
      </c>
      <c r="N156" s="8" t="str">
        <f>VLOOKUP(Vehiculos2022911[[#This Row],[Proyecto]],[3]Proyectos!$C$6:$H$44,6,0)</f>
        <v>Proyectos</v>
      </c>
      <c r="O156" s="8" t="s">
        <v>233</v>
      </c>
      <c r="P156" s="27" t="s">
        <v>577</v>
      </c>
      <c r="Q156" s="51" t="s">
        <v>221</v>
      </c>
      <c r="R156" s="16">
        <v>46012</v>
      </c>
      <c r="S156" s="8" t="s">
        <v>255</v>
      </c>
      <c r="T156" s="45"/>
    </row>
    <row r="157" spans="2:20" x14ac:dyDescent="0.25">
      <c r="B157" s="8">
        <v>146</v>
      </c>
      <c r="C157" s="9">
        <v>45826.456484027774</v>
      </c>
      <c r="D157" s="33" t="s">
        <v>95</v>
      </c>
      <c r="E157" s="39" t="s">
        <v>21</v>
      </c>
      <c r="F157" s="12">
        <v>2019</v>
      </c>
      <c r="G157" s="11" t="s">
        <v>595</v>
      </c>
      <c r="H157" s="12" t="s">
        <v>96</v>
      </c>
      <c r="I157" s="8" t="s">
        <v>68</v>
      </c>
      <c r="J157" s="12"/>
      <c r="K157" s="8" t="s">
        <v>235</v>
      </c>
      <c r="L157" s="8" t="s">
        <v>561</v>
      </c>
      <c r="M157" s="8" t="str">
        <f>VLOOKUP(Vehiculos2022911[[#This Row],[Proyecto]],[3]Proyectos!$C$6:$H$44,2,0)</f>
        <v>ST-TG-V10-0006</v>
      </c>
      <c r="N157" s="8" t="str">
        <f>VLOOKUP(Vehiculos2022911[[#This Row],[Proyecto]],[3]Proyectos!$C$6:$H$44,6,0)</f>
        <v>Proyectos</v>
      </c>
      <c r="O157" s="8" t="s">
        <v>233</v>
      </c>
      <c r="P157" s="27" t="s">
        <v>652</v>
      </c>
      <c r="Q157" s="51" t="s">
        <v>515</v>
      </c>
      <c r="R157" s="16"/>
      <c r="S157" s="8" t="s">
        <v>255</v>
      </c>
      <c r="T157" s="45"/>
    </row>
    <row r="158" spans="2:20" x14ac:dyDescent="0.25">
      <c r="B158" s="8">
        <v>147</v>
      </c>
      <c r="C158" s="9">
        <v>45826.456484027774</v>
      </c>
      <c r="D158" s="10" t="s">
        <v>97</v>
      </c>
      <c r="E158" s="21" t="s">
        <v>83</v>
      </c>
      <c r="F158" s="8">
        <v>2018</v>
      </c>
      <c r="G158" s="11" t="s">
        <v>595</v>
      </c>
      <c r="H158" s="32" t="s">
        <v>98</v>
      </c>
      <c r="I158" s="8" t="s">
        <v>68</v>
      </c>
      <c r="J158" s="12"/>
      <c r="K158" s="54" t="s">
        <v>28</v>
      </c>
      <c r="L158" s="8" t="s">
        <v>87</v>
      </c>
      <c r="M158" s="8" t="str">
        <f>VLOOKUP(Vehiculos2022911[[#This Row],[Proyecto]],[3]Proyectos!$C$6:$H$44,2,0)</f>
        <v>-</v>
      </c>
      <c r="N158" s="8" t="str">
        <f>VLOOKUP(Vehiculos2022911[[#This Row],[Proyecto]],[3]Proyectos!$C$6:$H$44,6,0)</f>
        <v>-</v>
      </c>
      <c r="O158" s="8" t="s">
        <v>229</v>
      </c>
      <c r="P158" s="13" t="s">
        <v>243</v>
      </c>
      <c r="Q158" s="51"/>
      <c r="R158" s="14"/>
      <c r="S158" s="8"/>
      <c r="T158" s="31"/>
    </row>
    <row r="159" spans="2:20" x14ac:dyDescent="0.25">
      <c r="B159" s="8">
        <v>148</v>
      </c>
      <c r="C159" s="9">
        <v>45826.456484027774</v>
      </c>
      <c r="D159" s="33" t="s">
        <v>99</v>
      </c>
      <c r="E159" s="39" t="s">
        <v>21</v>
      </c>
      <c r="F159" s="12">
        <v>2018</v>
      </c>
      <c r="G159" s="11" t="s">
        <v>595</v>
      </c>
      <c r="H159" s="12" t="s">
        <v>100</v>
      </c>
      <c r="I159" s="8" t="s">
        <v>68</v>
      </c>
      <c r="J159" s="12"/>
      <c r="K159" s="12" t="s">
        <v>217</v>
      </c>
      <c r="L159" s="8" t="s">
        <v>79</v>
      </c>
      <c r="M159" s="8" t="str">
        <f>VLOOKUP(Vehiculos2022911[[#This Row],[Proyecto]],[3]Proyectos!$C$6:$H$44,2,0)</f>
        <v>COI-COI-F02-0015</v>
      </c>
      <c r="N159" s="8" t="str">
        <f>VLOOKUP(Vehiculos2022911[[#This Row],[Proyecto]],[3]Proyectos!$C$6:$H$44,6,0)</f>
        <v>-</v>
      </c>
      <c r="O159" s="8" t="s">
        <v>229</v>
      </c>
      <c r="P159" s="27" t="s">
        <v>243</v>
      </c>
      <c r="Q159" s="51"/>
      <c r="R159" s="16"/>
      <c r="S159" s="8"/>
      <c r="T159" s="31"/>
    </row>
    <row r="160" spans="2:20" x14ac:dyDescent="0.25">
      <c r="B160" s="8">
        <v>149</v>
      </c>
      <c r="C160" s="9">
        <v>45826.456484027774</v>
      </c>
      <c r="D160" s="15" t="s">
        <v>101</v>
      </c>
      <c r="E160" s="21" t="s">
        <v>21</v>
      </c>
      <c r="F160" s="8">
        <v>2018</v>
      </c>
      <c r="G160" s="11" t="s">
        <v>595</v>
      </c>
      <c r="H160" s="38" t="s">
        <v>102</v>
      </c>
      <c r="I160" s="8" t="s">
        <v>68</v>
      </c>
      <c r="J160" s="12"/>
      <c r="K160" s="8" t="s">
        <v>24</v>
      </c>
      <c r="L160" s="8" t="s">
        <v>79</v>
      </c>
      <c r="M160" s="8" t="str">
        <f>VLOOKUP(Vehiculos2022911[[#This Row],[Proyecto]],[3]Proyectos!$C$6:$H$44,2,0)</f>
        <v>COI-COI-F02-0015</v>
      </c>
      <c r="N160" s="8" t="str">
        <f>VLOOKUP(Vehiculos2022911[[#This Row],[Proyecto]],[3]Proyectos!$C$6:$H$44,6,0)</f>
        <v>-</v>
      </c>
      <c r="O160" s="8" t="s">
        <v>229</v>
      </c>
      <c r="P160" s="13" t="s">
        <v>243</v>
      </c>
      <c r="Q160" s="51"/>
      <c r="R160" s="14"/>
      <c r="S160" s="8"/>
      <c r="T160" s="31"/>
    </row>
    <row r="161" spans="2:20" x14ac:dyDescent="0.25">
      <c r="B161" s="8">
        <v>150</v>
      </c>
      <c r="C161" s="9">
        <v>45826.456484027774</v>
      </c>
      <c r="D161" s="10" t="s">
        <v>103</v>
      </c>
      <c r="E161" s="21" t="s">
        <v>21</v>
      </c>
      <c r="F161" s="8">
        <v>2018</v>
      </c>
      <c r="G161" s="11" t="s">
        <v>595</v>
      </c>
      <c r="H161" s="12" t="s">
        <v>104</v>
      </c>
      <c r="I161" s="8" t="s">
        <v>68</v>
      </c>
      <c r="J161" s="12"/>
      <c r="K161" s="8" t="s">
        <v>28</v>
      </c>
      <c r="L161" s="8" t="s">
        <v>79</v>
      </c>
      <c r="M161" s="8" t="str">
        <f>VLOOKUP(Vehiculos2022911[[#This Row],[Proyecto]],[3]Proyectos!$C$6:$H$44,2,0)</f>
        <v>COI-COI-F02-0015</v>
      </c>
      <c r="N161" s="8" t="str">
        <f>VLOOKUP(Vehiculos2022911[[#This Row],[Proyecto]],[3]Proyectos!$C$6:$H$44,6,0)</f>
        <v>-</v>
      </c>
      <c r="O161" s="8" t="s">
        <v>229</v>
      </c>
      <c r="P161" s="13" t="s">
        <v>243</v>
      </c>
      <c r="Q161" s="51"/>
      <c r="R161" s="14"/>
      <c r="S161" s="8"/>
      <c r="T161" s="31"/>
    </row>
    <row r="162" spans="2:20" x14ac:dyDescent="0.25">
      <c r="B162" s="8">
        <v>151</v>
      </c>
      <c r="C162" s="9">
        <v>45826.456484027774</v>
      </c>
      <c r="D162" s="33" t="s">
        <v>105</v>
      </c>
      <c r="E162" s="39" t="s">
        <v>21</v>
      </c>
      <c r="F162" s="12">
        <v>2018</v>
      </c>
      <c r="G162" s="11" t="s">
        <v>595</v>
      </c>
      <c r="H162" s="12" t="s">
        <v>106</v>
      </c>
      <c r="I162" s="8" t="s">
        <v>68</v>
      </c>
      <c r="J162" s="12"/>
      <c r="K162" s="12" t="s">
        <v>43</v>
      </c>
      <c r="L162" s="8" t="s">
        <v>79</v>
      </c>
      <c r="M162" s="8" t="str">
        <f>VLOOKUP(Vehiculos2022911[[#This Row],[Proyecto]],[3]Proyectos!$C$6:$H$44,2,0)</f>
        <v>COI-COI-F02-0015</v>
      </c>
      <c r="N162" s="8" t="str">
        <f>VLOOKUP(Vehiculos2022911[[#This Row],[Proyecto]],[3]Proyectos!$C$6:$H$44,6,0)</f>
        <v>-</v>
      </c>
      <c r="O162" s="8" t="s">
        <v>229</v>
      </c>
      <c r="P162" s="27" t="s">
        <v>243</v>
      </c>
      <c r="Q162" s="51"/>
      <c r="R162" s="16"/>
      <c r="S162" s="42"/>
      <c r="T162" s="45"/>
    </row>
    <row r="163" spans="2:20" x14ac:dyDescent="0.25">
      <c r="B163" s="8">
        <v>152</v>
      </c>
      <c r="C163" s="9">
        <v>45826.456484027774</v>
      </c>
      <c r="D163" s="33" t="s">
        <v>552</v>
      </c>
      <c r="E163" s="39" t="s">
        <v>553</v>
      </c>
      <c r="F163" s="12">
        <v>2005</v>
      </c>
      <c r="G163" s="11" t="s">
        <v>554</v>
      </c>
      <c r="H163" s="12" t="s">
        <v>555</v>
      </c>
      <c r="I163" s="8" t="s">
        <v>68</v>
      </c>
      <c r="J163" s="12"/>
      <c r="K163" s="12"/>
      <c r="L163" s="8" t="s">
        <v>79</v>
      </c>
      <c r="M163" s="8" t="str">
        <f>VLOOKUP(Vehiculos2022911[[#This Row],[Proyecto]],[3]Proyectos!$C$6:$H$44,2,0)</f>
        <v>COI-COI-F02-0015</v>
      </c>
      <c r="N163" s="8" t="str">
        <f>VLOOKUP(Vehiculos2022911[[#This Row],[Proyecto]],[3]Proyectos!$C$6:$H$44,6,0)</f>
        <v>-</v>
      </c>
      <c r="O163" s="8" t="s">
        <v>229</v>
      </c>
      <c r="P163" s="27" t="s">
        <v>243</v>
      </c>
      <c r="Q163" s="51"/>
      <c r="R163" s="16"/>
      <c r="S163" s="8"/>
      <c r="T163" s="45"/>
    </row>
    <row r="164" spans="2:20" x14ac:dyDescent="0.25">
      <c r="B164" s="8">
        <v>153</v>
      </c>
      <c r="C164" s="9">
        <v>45826.456484027774</v>
      </c>
      <c r="D164" s="10" t="s">
        <v>556</v>
      </c>
      <c r="E164" s="21" t="s">
        <v>553</v>
      </c>
      <c r="F164" s="8">
        <v>2001</v>
      </c>
      <c r="G164" s="11" t="s">
        <v>557</v>
      </c>
      <c r="H164" s="12" t="s">
        <v>558</v>
      </c>
      <c r="I164" s="8" t="s">
        <v>68</v>
      </c>
      <c r="J164" s="12"/>
      <c r="K164" s="8" t="s">
        <v>28</v>
      </c>
      <c r="L164" s="8" t="s">
        <v>79</v>
      </c>
      <c r="M164" s="8" t="str">
        <f>VLOOKUP(Vehiculos2022911[[#This Row],[Proyecto]],[3]Proyectos!$C$6:$H$44,2,0)</f>
        <v>COI-COI-F02-0015</v>
      </c>
      <c r="N164" s="8" t="str">
        <f>VLOOKUP(Vehiculos2022911[[#This Row],[Proyecto]],[3]Proyectos!$C$6:$H$44,6,0)</f>
        <v>-</v>
      </c>
      <c r="O164" s="8" t="s">
        <v>229</v>
      </c>
      <c r="P164" s="13" t="s">
        <v>243</v>
      </c>
      <c r="Q164" s="51"/>
      <c r="R164" s="14"/>
      <c r="S164" s="8"/>
      <c r="T164" s="31"/>
    </row>
    <row r="165" spans="2:20" x14ac:dyDescent="0.25">
      <c r="B165" s="8">
        <v>154</v>
      </c>
      <c r="C165" s="9">
        <v>45826.456484027774</v>
      </c>
      <c r="D165" s="48" t="s">
        <v>107</v>
      </c>
      <c r="E165" s="21" t="s">
        <v>83</v>
      </c>
      <c r="F165" s="8">
        <v>2017</v>
      </c>
      <c r="G165" s="11" t="s">
        <v>595</v>
      </c>
      <c r="H165" s="32" t="s">
        <v>108</v>
      </c>
      <c r="I165" s="8" t="s">
        <v>68</v>
      </c>
      <c r="J165" s="17"/>
      <c r="K165" s="8" t="s">
        <v>28</v>
      </c>
      <c r="L165" s="8" t="s">
        <v>79</v>
      </c>
      <c r="M165" s="8" t="str">
        <f>VLOOKUP(Vehiculos2022911[[#This Row],[Proyecto]],[3]Proyectos!$C$6:$H$44,2,0)</f>
        <v>COI-COI-F02-0015</v>
      </c>
      <c r="N165" s="8" t="str">
        <f>VLOOKUP(Vehiculos2022911[[#This Row],[Proyecto]],[3]Proyectos!$C$6:$H$44,6,0)</f>
        <v>-</v>
      </c>
      <c r="O165" s="8" t="s">
        <v>229</v>
      </c>
      <c r="P165" s="13" t="s">
        <v>243</v>
      </c>
      <c r="Q165" s="51"/>
      <c r="R165" s="14"/>
      <c r="S165" s="42"/>
      <c r="T165" s="31"/>
    </row>
    <row r="166" spans="2:20" x14ac:dyDescent="0.25">
      <c r="B166" s="8">
        <v>155</v>
      </c>
      <c r="C166" s="9">
        <v>45826.456484027774</v>
      </c>
      <c r="D166" s="10" t="s">
        <v>109</v>
      </c>
      <c r="E166" s="21" t="s">
        <v>83</v>
      </c>
      <c r="F166" s="8">
        <v>2017</v>
      </c>
      <c r="G166" s="11" t="s">
        <v>595</v>
      </c>
      <c r="H166" s="32" t="s">
        <v>110</v>
      </c>
      <c r="I166" s="8" t="s">
        <v>68</v>
      </c>
      <c r="J166" s="12"/>
      <c r="K166" s="8" t="s">
        <v>236</v>
      </c>
      <c r="L166" s="8" t="s">
        <v>79</v>
      </c>
      <c r="M166" s="8" t="str">
        <f>VLOOKUP(Vehiculos2022911[[#This Row],[Proyecto]],[3]Proyectos!$C$6:$H$44,2,0)</f>
        <v>COI-COI-F02-0015</v>
      </c>
      <c r="N166" s="8" t="str">
        <f>VLOOKUP(Vehiculos2022911[[#This Row],[Proyecto]],[3]Proyectos!$C$6:$H$44,6,0)</f>
        <v>-</v>
      </c>
      <c r="O166" s="8" t="s">
        <v>229</v>
      </c>
      <c r="P166" s="13" t="s">
        <v>243</v>
      </c>
      <c r="Q166" s="51"/>
      <c r="R166" s="14"/>
      <c r="S166" s="8"/>
      <c r="T166" s="31"/>
    </row>
    <row r="167" spans="2:20" x14ac:dyDescent="0.25">
      <c r="B167" s="8">
        <v>156</v>
      </c>
      <c r="C167" s="9">
        <v>45826.456484027774</v>
      </c>
      <c r="D167" s="15" t="s">
        <v>111</v>
      </c>
      <c r="E167" s="21" t="s">
        <v>21</v>
      </c>
      <c r="F167" s="8">
        <v>2019</v>
      </c>
      <c r="G167" s="11" t="s">
        <v>595</v>
      </c>
      <c r="H167" s="12" t="s">
        <v>112</v>
      </c>
      <c r="I167" s="8" t="s">
        <v>68</v>
      </c>
      <c r="J167" s="12"/>
      <c r="K167" s="8" t="s">
        <v>28</v>
      </c>
      <c r="L167" s="8" t="s">
        <v>79</v>
      </c>
      <c r="M167" s="8" t="str">
        <f>VLOOKUP(Vehiculos2022911[[#This Row],[Proyecto]],[3]Proyectos!$C$6:$H$44,2,0)</f>
        <v>COI-COI-F02-0015</v>
      </c>
      <c r="N167" s="8" t="str">
        <f>VLOOKUP(Vehiculos2022911[[#This Row],[Proyecto]],[3]Proyectos!$C$6:$H$44,6,0)</f>
        <v>-</v>
      </c>
      <c r="O167" s="8" t="s">
        <v>229</v>
      </c>
      <c r="P167" s="13" t="s">
        <v>243</v>
      </c>
      <c r="Q167" s="51"/>
      <c r="R167" s="14"/>
      <c r="S167" s="8"/>
      <c r="T167" s="31"/>
    </row>
    <row r="168" spans="2:20" x14ac:dyDescent="0.25">
      <c r="B168" s="8">
        <v>157</v>
      </c>
      <c r="C168" s="9">
        <v>45826.456484027774</v>
      </c>
      <c r="D168" s="15" t="s">
        <v>114</v>
      </c>
      <c r="E168" s="8" t="s">
        <v>21</v>
      </c>
      <c r="F168" s="8">
        <v>2019</v>
      </c>
      <c r="G168" s="11" t="s">
        <v>595</v>
      </c>
      <c r="H168" s="12" t="s">
        <v>669</v>
      </c>
      <c r="I168" s="8" t="s">
        <v>68</v>
      </c>
      <c r="J168" s="12"/>
      <c r="K168" s="8" t="s">
        <v>236</v>
      </c>
      <c r="L168" s="8" t="s">
        <v>809</v>
      </c>
      <c r="M168" s="8" t="str">
        <f>VLOOKUP(Vehiculos2022911[[#This Row],[Proyecto]],[3]Proyectos!$C$6:$H$44,2,0)</f>
        <v>IC-HW-V05-0004</v>
      </c>
      <c r="N168" s="8" t="str">
        <f>VLOOKUP(Vehiculos2022911[[#This Row],[Proyecto]],[3]Proyectos!$C$6:$H$44,6,0)</f>
        <v>Operaciones Tecnicas</v>
      </c>
      <c r="O168" s="8" t="s">
        <v>249</v>
      </c>
      <c r="P168" s="13" t="s">
        <v>519</v>
      </c>
      <c r="Q168" s="51" t="s">
        <v>520</v>
      </c>
      <c r="R168" s="14" t="s">
        <v>521</v>
      </c>
      <c r="S168" s="8" t="s">
        <v>255</v>
      </c>
      <c r="T168" s="31"/>
    </row>
    <row r="169" spans="2:20" x14ac:dyDescent="0.25">
      <c r="B169" s="8">
        <v>158</v>
      </c>
      <c r="C169" s="9">
        <v>45826.456484027774</v>
      </c>
      <c r="D169" s="15" t="s">
        <v>115</v>
      </c>
      <c r="E169" s="21" t="s">
        <v>21</v>
      </c>
      <c r="F169" s="8">
        <v>2019</v>
      </c>
      <c r="G169" s="11" t="s">
        <v>595</v>
      </c>
      <c r="H169" s="8" t="s">
        <v>116</v>
      </c>
      <c r="I169" s="8" t="s">
        <v>68</v>
      </c>
      <c r="J169" s="12"/>
      <c r="K169" s="8" t="s">
        <v>28</v>
      </c>
      <c r="L169" s="8" t="s">
        <v>57</v>
      </c>
      <c r="M169" s="8" t="str">
        <f>VLOOKUP(Vehiculos2022911[[#This Row],[Proyecto]],[3]Proyectos!$C$6:$H$44,2,0)</f>
        <v>IC-TG-F09-0019</v>
      </c>
      <c r="N169" s="8" t="str">
        <f>VLOOKUP(Vehiculos2022911[[#This Row],[Proyecto]],[3]Proyectos!$C$6:$H$44,6,0)</f>
        <v>RF y Optimizacion</v>
      </c>
      <c r="O169" s="8" t="s">
        <v>242</v>
      </c>
      <c r="P169" s="13" t="s">
        <v>245</v>
      </c>
      <c r="Q169" s="51" t="s">
        <v>211</v>
      </c>
      <c r="R169" s="14">
        <v>45536</v>
      </c>
      <c r="S169" s="8" t="s">
        <v>255</v>
      </c>
      <c r="T169" s="31"/>
    </row>
    <row r="170" spans="2:20" x14ac:dyDescent="0.25">
      <c r="B170" s="8">
        <v>159</v>
      </c>
      <c r="C170" s="9">
        <v>45826.456484027774</v>
      </c>
      <c r="D170" s="10" t="s">
        <v>117</v>
      </c>
      <c r="E170" s="21" t="s">
        <v>21</v>
      </c>
      <c r="F170" s="8">
        <v>2019</v>
      </c>
      <c r="G170" s="11" t="s">
        <v>595</v>
      </c>
      <c r="H170" s="32" t="s">
        <v>118</v>
      </c>
      <c r="I170" s="8" t="s">
        <v>68</v>
      </c>
      <c r="J170" s="12"/>
      <c r="K170" s="8" t="s">
        <v>28</v>
      </c>
      <c r="L170" s="8" t="s">
        <v>34</v>
      </c>
      <c r="M170" s="8" t="str">
        <f>VLOOKUP(Vehiculos2022911[[#This Row],[Proyecto]],[3]Proyectos!$C$6:$H$44,2,0)</f>
        <v>IC-TG-F09-0019</v>
      </c>
      <c r="N170" s="8" t="str">
        <f>VLOOKUP(Vehiculos2022911[[#This Row],[Proyecto]],[3]Proyectos!$C$6:$H$44,6,0)</f>
        <v>RF y Optimizacion</v>
      </c>
      <c r="O170" s="8" t="s">
        <v>242</v>
      </c>
      <c r="P170" s="13" t="s">
        <v>578</v>
      </c>
      <c r="Q170" s="51" t="s">
        <v>549</v>
      </c>
      <c r="R170" s="14">
        <v>45595</v>
      </c>
      <c r="S170" s="8" t="s">
        <v>255</v>
      </c>
      <c r="T170" s="31"/>
    </row>
    <row r="171" spans="2:20" x14ac:dyDescent="0.25">
      <c r="B171" s="8">
        <v>160</v>
      </c>
      <c r="C171" s="9">
        <v>45826.456484027774</v>
      </c>
      <c r="D171" s="15" t="s">
        <v>119</v>
      </c>
      <c r="E171" s="21" t="s">
        <v>21</v>
      </c>
      <c r="F171" s="8">
        <v>2019</v>
      </c>
      <c r="G171" s="11" t="s">
        <v>595</v>
      </c>
      <c r="H171" s="8" t="s">
        <v>120</v>
      </c>
      <c r="I171" s="8" t="s">
        <v>68</v>
      </c>
      <c r="J171" s="12"/>
      <c r="K171" s="8" t="s">
        <v>235</v>
      </c>
      <c r="L171" s="8" t="s">
        <v>562</v>
      </c>
      <c r="M171" s="8" t="str">
        <f>VLOOKUP(Vehiculos2022911[[#This Row],[Proyecto]],[3]Proyectos!$C$6:$H$44,2,0)</f>
        <v>ST-TG-V10-0004</v>
      </c>
      <c r="N171" s="8" t="str">
        <f>VLOOKUP(Vehiculos2022911[[#This Row],[Proyecto]],[3]Proyectos!$C$6:$H$44,6,0)</f>
        <v>Proyectos</v>
      </c>
      <c r="O171" s="8" t="s">
        <v>233</v>
      </c>
      <c r="P171" s="13" t="s">
        <v>702</v>
      </c>
      <c r="Q171" s="51" t="s">
        <v>703</v>
      </c>
      <c r="R171" s="14">
        <v>46242</v>
      </c>
      <c r="S171" s="8" t="s">
        <v>255</v>
      </c>
      <c r="T171" s="31"/>
    </row>
    <row r="172" spans="2:20" x14ac:dyDescent="0.25">
      <c r="B172" s="8">
        <v>161</v>
      </c>
      <c r="C172" s="9">
        <v>45826.456484027774</v>
      </c>
      <c r="D172" s="10" t="s">
        <v>121</v>
      </c>
      <c r="E172" s="21" t="s">
        <v>21</v>
      </c>
      <c r="F172" s="8">
        <v>2019</v>
      </c>
      <c r="G172" s="11" t="s">
        <v>595</v>
      </c>
      <c r="H172" s="12" t="s">
        <v>122</v>
      </c>
      <c r="I172" s="8" t="s">
        <v>68</v>
      </c>
      <c r="J172" s="12"/>
      <c r="K172" s="8" t="s">
        <v>236</v>
      </c>
      <c r="L172" s="8" t="s">
        <v>57</v>
      </c>
      <c r="M172" s="8" t="str">
        <f>VLOOKUP(Vehiculos2022911[[#This Row],[Proyecto]],[3]Proyectos!$C$6:$H$44,2,0)</f>
        <v>IC-TG-F09-0019</v>
      </c>
      <c r="N172" s="8" t="str">
        <f>VLOOKUP(Vehiculos2022911[[#This Row],[Proyecto]],[3]Proyectos!$C$6:$H$44,6,0)</f>
        <v>RF y Optimizacion</v>
      </c>
      <c r="O172" s="8" t="s">
        <v>242</v>
      </c>
      <c r="P172" s="13" t="s">
        <v>579</v>
      </c>
      <c r="Q172" s="51" t="s">
        <v>403</v>
      </c>
      <c r="R172" s="14">
        <v>45981</v>
      </c>
      <c r="S172" s="8" t="s">
        <v>255</v>
      </c>
      <c r="T172" s="31"/>
    </row>
    <row r="173" spans="2:20" x14ac:dyDescent="0.25">
      <c r="B173" s="8">
        <v>162</v>
      </c>
      <c r="C173" s="9">
        <v>45826.456484027774</v>
      </c>
      <c r="D173" s="15" t="s">
        <v>123</v>
      </c>
      <c r="E173" s="21" t="s">
        <v>21</v>
      </c>
      <c r="F173" s="8">
        <v>2019</v>
      </c>
      <c r="G173" s="11" t="s">
        <v>595</v>
      </c>
      <c r="H173" s="12" t="s">
        <v>124</v>
      </c>
      <c r="I173" s="8" t="s">
        <v>68</v>
      </c>
      <c r="J173" s="12"/>
      <c r="K173" s="8" t="s">
        <v>235</v>
      </c>
      <c r="L173" s="8" t="s">
        <v>535</v>
      </c>
      <c r="M173" s="8" t="str">
        <f>VLOOKUP(Vehiculos2022911[[#This Row],[Proyecto]],[3]Proyectos!$C$6:$H$44,2,0)</f>
        <v>ST-TG-V10-0010</v>
      </c>
      <c r="N173" s="8" t="str">
        <f>VLOOKUP(Vehiculos2022911[[#This Row],[Proyecto]],[3]Proyectos!$C$6:$H$44,6,0)</f>
        <v>Proyectos</v>
      </c>
      <c r="O173" s="8" t="s">
        <v>233</v>
      </c>
      <c r="P173" s="27" t="s">
        <v>507</v>
      </c>
      <c r="Q173" s="51" t="s">
        <v>323</v>
      </c>
      <c r="R173" s="16">
        <v>45981</v>
      </c>
      <c r="S173" s="8" t="s">
        <v>255</v>
      </c>
      <c r="T173" s="31"/>
    </row>
    <row r="174" spans="2:20" x14ac:dyDescent="0.25">
      <c r="B174" s="8">
        <v>163</v>
      </c>
      <c r="C174" s="9">
        <v>45826.456484027774</v>
      </c>
      <c r="D174" s="10" t="s">
        <v>125</v>
      </c>
      <c r="E174" s="21" t="s">
        <v>21</v>
      </c>
      <c r="F174" s="8">
        <v>2019</v>
      </c>
      <c r="G174" s="11" t="s">
        <v>595</v>
      </c>
      <c r="H174" s="32" t="s">
        <v>126</v>
      </c>
      <c r="I174" s="8" t="s">
        <v>68</v>
      </c>
      <c r="J174" s="12"/>
      <c r="K174" s="8" t="s">
        <v>236</v>
      </c>
      <c r="L174" s="8" t="s">
        <v>57</v>
      </c>
      <c r="M174" s="8" t="str">
        <f>VLOOKUP(Vehiculos2022911[[#This Row],[Proyecto]],[3]Proyectos!$C$6:$H$44,2,0)</f>
        <v>IC-TG-F09-0019</v>
      </c>
      <c r="N174" s="8" t="str">
        <f>VLOOKUP(Vehiculos2022911[[#This Row],[Proyecto]],[3]Proyectos!$C$6:$H$44,6,0)</f>
        <v>RF y Optimizacion</v>
      </c>
      <c r="O174" s="8" t="s">
        <v>242</v>
      </c>
      <c r="P174" s="13" t="s">
        <v>777</v>
      </c>
      <c r="Q174" s="51"/>
      <c r="R174" s="14"/>
      <c r="S174" s="8" t="s">
        <v>255</v>
      </c>
      <c r="T174" s="31"/>
    </row>
    <row r="175" spans="2:20" x14ac:dyDescent="0.25">
      <c r="B175" s="8">
        <v>164</v>
      </c>
      <c r="C175" s="9">
        <v>45826.456484027774</v>
      </c>
      <c r="D175" s="34" t="s">
        <v>127</v>
      </c>
      <c r="E175" s="21" t="s">
        <v>21</v>
      </c>
      <c r="F175" s="8">
        <v>2019</v>
      </c>
      <c r="G175" s="11" t="s">
        <v>595</v>
      </c>
      <c r="H175" s="12" t="s">
        <v>128</v>
      </c>
      <c r="I175" s="8" t="s">
        <v>68</v>
      </c>
      <c r="J175" s="12"/>
      <c r="K175" s="8" t="s">
        <v>236</v>
      </c>
      <c r="L175" s="8" t="s">
        <v>41</v>
      </c>
      <c r="M175" s="8" t="str">
        <f>VLOOKUP(Vehiculos2022911[[#This Row],[Proyecto]],[3]Proyectos!$C$6:$H$44,2,0)</f>
        <v>ST-TG-V05-0005</v>
      </c>
      <c r="N175" s="8" t="str">
        <f>VLOOKUP(Vehiculos2022911[[#This Row],[Proyecto]],[3]Proyectos!$C$6:$H$44,6,0)</f>
        <v>Operaciones Tecnicas</v>
      </c>
      <c r="O175" s="8" t="s">
        <v>527</v>
      </c>
      <c r="P175" s="13"/>
      <c r="Q175" s="51"/>
      <c r="R175" s="14"/>
      <c r="S175" s="42"/>
      <c r="T175" s="31" t="s">
        <v>859</v>
      </c>
    </row>
    <row r="176" spans="2:20" x14ac:dyDescent="0.25">
      <c r="B176" s="8">
        <v>165</v>
      </c>
      <c r="C176" s="9">
        <v>45826.456484027774</v>
      </c>
      <c r="D176" s="15" t="s">
        <v>129</v>
      </c>
      <c r="E176" s="21" t="s">
        <v>21</v>
      </c>
      <c r="F176" s="8">
        <v>2019</v>
      </c>
      <c r="G176" s="11" t="s">
        <v>595</v>
      </c>
      <c r="H176" s="12" t="s">
        <v>130</v>
      </c>
      <c r="I176" s="8" t="s">
        <v>68</v>
      </c>
      <c r="J176" s="12"/>
      <c r="K176" s="8" t="s">
        <v>235</v>
      </c>
      <c r="L176" s="8" t="s">
        <v>535</v>
      </c>
      <c r="M176" s="8" t="str">
        <f>VLOOKUP(Vehiculos2022911[[#This Row],[Proyecto]],[3]Proyectos!$C$6:$H$44,2,0)</f>
        <v>ST-TG-V10-0010</v>
      </c>
      <c r="N176" s="8" t="str">
        <f>VLOOKUP(Vehiculos2022911[[#This Row],[Proyecto]],[3]Proyectos!$C$6:$H$44,6,0)</f>
        <v>Proyectos</v>
      </c>
      <c r="O176" s="8" t="s">
        <v>233</v>
      </c>
      <c r="P176" s="27" t="s">
        <v>243</v>
      </c>
      <c r="Q176" s="52"/>
      <c r="R176" s="16"/>
      <c r="S176" s="12"/>
      <c r="T176" s="45" t="s">
        <v>859</v>
      </c>
    </row>
    <row r="177" spans="2:20" ht="15" customHeight="1" x14ac:dyDescent="0.25">
      <c r="B177" s="8">
        <v>166</v>
      </c>
      <c r="C177" s="9">
        <v>45826.456484027774</v>
      </c>
      <c r="D177" s="10" t="s">
        <v>131</v>
      </c>
      <c r="E177" s="21" t="s">
        <v>21</v>
      </c>
      <c r="F177" s="8">
        <v>2019</v>
      </c>
      <c r="G177" s="11" t="s">
        <v>595</v>
      </c>
      <c r="H177" s="12" t="s">
        <v>132</v>
      </c>
      <c r="I177" s="8" t="s">
        <v>68</v>
      </c>
      <c r="J177" s="12"/>
      <c r="K177" s="8" t="s">
        <v>28</v>
      </c>
      <c r="L177" s="8" t="s">
        <v>79</v>
      </c>
      <c r="M177" s="8" t="str">
        <f>VLOOKUP(Vehiculos2022911[[#This Row],[Proyecto]],[3]Proyectos!$C$6:$H$44,2,0)</f>
        <v>COI-COI-F02-0015</v>
      </c>
      <c r="N177" s="8" t="str">
        <f>VLOOKUP(Vehiculos2022911[[#This Row],[Proyecto]],[3]Proyectos!$C$6:$H$44,6,0)</f>
        <v>-</v>
      </c>
      <c r="O177" s="8" t="s">
        <v>229</v>
      </c>
      <c r="P177" s="13" t="s">
        <v>243</v>
      </c>
      <c r="Q177" s="51"/>
      <c r="R177" s="14"/>
      <c r="S177" s="8"/>
      <c r="T177" s="13"/>
    </row>
    <row r="178" spans="2:20" x14ac:dyDescent="0.25">
      <c r="B178" s="8">
        <v>167</v>
      </c>
      <c r="C178" s="9">
        <v>45826.456484027774</v>
      </c>
      <c r="D178" s="10" t="s">
        <v>401</v>
      </c>
      <c r="E178" s="21" t="s">
        <v>21</v>
      </c>
      <c r="F178" s="8">
        <v>2019</v>
      </c>
      <c r="G178" s="11" t="s">
        <v>595</v>
      </c>
      <c r="H178" s="32" t="s">
        <v>402</v>
      </c>
      <c r="I178" s="8" t="s">
        <v>68</v>
      </c>
      <c r="J178" s="12"/>
      <c r="K178" s="8" t="s">
        <v>236</v>
      </c>
      <c r="L178" s="8" t="s">
        <v>79</v>
      </c>
      <c r="M178" s="8" t="str">
        <f>VLOOKUP(Vehiculos2022911[[#This Row],[Proyecto]],[3]Proyectos!$C$6:$H$44,2,0)</f>
        <v>COI-COI-F02-0015</v>
      </c>
      <c r="N178" s="8" t="str">
        <f>VLOOKUP(Vehiculos2022911[[#This Row],[Proyecto]],[3]Proyectos!$C$6:$H$44,6,0)</f>
        <v>-</v>
      </c>
      <c r="O178" s="8" t="s">
        <v>229</v>
      </c>
      <c r="P178" s="13" t="s">
        <v>243</v>
      </c>
      <c r="Q178" s="51"/>
      <c r="R178" s="14"/>
      <c r="S178" s="8"/>
      <c r="T178" s="31"/>
    </row>
    <row r="179" spans="2:20" x14ac:dyDescent="0.25">
      <c r="B179" s="8">
        <v>168</v>
      </c>
      <c r="C179" s="9">
        <v>45826.456484027774</v>
      </c>
      <c r="D179" s="33" t="s">
        <v>133</v>
      </c>
      <c r="E179" s="39" t="s">
        <v>21</v>
      </c>
      <c r="F179" s="12">
        <v>2019</v>
      </c>
      <c r="G179" s="11" t="s">
        <v>595</v>
      </c>
      <c r="H179" s="12" t="s">
        <v>134</v>
      </c>
      <c r="I179" s="8" t="s">
        <v>68</v>
      </c>
      <c r="J179" s="12"/>
      <c r="K179" s="8" t="s">
        <v>235</v>
      </c>
      <c r="L179" s="8" t="s">
        <v>399</v>
      </c>
      <c r="M179" s="8" t="str">
        <f>VLOOKUP(Vehiculos2022911[[#This Row],[Proyecto]],[3]Proyectos!$C$6:$H$44,2,0)</f>
        <v>IC-CL-V10-0022</v>
      </c>
      <c r="N179" s="8" t="str">
        <f>VLOOKUP(Vehiculos2022911[[#This Row],[Proyecto]],[3]Proyectos!$C$6:$H$44,6,0)</f>
        <v>Proyectos</v>
      </c>
      <c r="O179" s="8" t="s">
        <v>233</v>
      </c>
      <c r="P179" s="27" t="s">
        <v>582</v>
      </c>
      <c r="Q179" s="51" t="s">
        <v>310</v>
      </c>
      <c r="R179" s="16">
        <v>47027</v>
      </c>
      <c r="S179" s="8" t="s">
        <v>255</v>
      </c>
      <c r="T179" s="31"/>
    </row>
    <row r="180" spans="2:20" x14ac:dyDescent="0.25">
      <c r="B180" s="8">
        <v>169</v>
      </c>
      <c r="C180" s="9">
        <v>45826.456484027774</v>
      </c>
      <c r="D180" s="15" t="s">
        <v>135</v>
      </c>
      <c r="E180" s="21" t="s">
        <v>21</v>
      </c>
      <c r="F180" s="8">
        <v>2019</v>
      </c>
      <c r="G180" s="11" t="s">
        <v>595</v>
      </c>
      <c r="H180" s="12" t="s">
        <v>136</v>
      </c>
      <c r="I180" s="8" t="s">
        <v>68</v>
      </c>
      <c r="J180" s="12"/>
      <c r="K180" s="8" t="s">
        <v>339</v>
      </c>
      <c r="L180" s="8" t="s">
        <v>783</v>
      </c>
      <c r="M180" s="8" t="str">
        <f>VLOOKUP(Vehiculos2022911[[#This Row],[Proyecto]],[3]Proyectos!$C$6:$H$44,2,0)</f>
        <v>ST-TG-V05-0008</v>
      </c>
      <c r="N180" s="8" t="str">
        <f>VLOOKUP(Vehiculos2022911[[#This Row],[Proyecto]],[3]Proyectos!$C$6:$H$44,6,0)</f>
        <v>Operaciones Tecnicas</v>
      </c>
      <c r="O180" s="8" t="s">
        <v>527</v>
      </c>
      <c r="P180" s="13" t="s">
        <v>880</v>
      </c>
      <c r="Q180" s="51" t="s">
        <v>881</v>
      </c>
      <c r="R180" s="14" t="s">
        <v>398</v>
      </c>
      <c r="S180" s="8" t="s">
        <v>255</v>
      </c>
      <c r="T180" s="31"/>
    </row>
    <row r="181" spans="2:20" ht="16.5" customHeight="1" x14ac:dyDescent="0.25">
      <c r="B181" s="8">
        <v>170</v>
      </c>
      <c r="C181" s="9">
        <v>45826.456484027774</v>
      </c>
      <c r="D181" s="10" t="s">
        <v>138</v>
      </c>
      <c r="E181" s="21" t="s">
        <v>21</v>
      </c>
      <c r="F181" s="8">
        <v>2019</v>
      </c>
      <c r="G181" s="11" t="s">
        <v>595</v>
      </c>
      <c r="H181" s="32" t="s">
        <v>139</v>
      </c>
      <c r="I181" s="8" t="s">
        <v>68</v>
      </c>
      <c r="J181" s="12"/>
      <c r="K181" s="8" t="s">
        <v>43</v>
      </c>
      <c r="L181" s="8" t="s">
        <v>358</v>
      </c>
      <c r="M181" s="8" t="str">
        <f>VLOOKUP(Vehiculos2022911[[#This Row],[Proyecto]],[3]Proyectos!$C$6:$H$44,2,0)</f>
        <v>IC-CB-F04-0010</v>
      </c>
      <c r="N181" s="8" t="str">
        <f>VLOOKUP(Vehiculos2022911[[#This Row],[Proyecto]],[3]Proyectos!$C$6:$H$44,6,0)</f>
        <v>Ingenieria</v>
      </c>
      <c r="O181" s="8" t="s">
        <v>30</v>
      </c>
      <c r="P181" s="13" t="s">
        <v>267</v>
      </c>
      <c r="Q181" s="51" t="s">
        <v>182</v>
      </c>
      <c r="R181" s="14">
        <v>45449</v>
      </c>
      <c r="S181" s="8"/>
      <c r="T181" s="31"/>
    </row>
    <row r="182" spans="2:20" ht="16.5" customHeight="1" x14ac:dyDescent="0.25">
      <c r="B182" s="8">
        <v>171</v>
      </c>
      <c r="C182" s="9">
        <v>45826.456484027774</v>
      </c>
      <c r="D182" s="15" t="s">
        <v>140</v>
      </c>
      <c r="E182" s="21" t="s">
        <v>21</v>
      </c>
      <c r="F182" s="8">
        <v>2019</v>
      </c>
      <c r="G182" s="11" t="s">
        <v>595</v>
      </c>
      <c r="H182" s="12" t="s">
        <v>141</v>
      </c>
      <c r="I182" s="8" t="s">
        <v>68</v>
      </c>
      <c r="J182" s="12"/>
      <c r="K182" s="8" t="s">
        <v>236</v>
      </c>
      <c r="L182" s="8" t="s">
        <v>79</v>
      </c>
      <c r="M182" s="8" t="str">
        <f>VLOOKUP(Vehiculos2022911[[#This Row],[Proyecto]],[3]Proyectos!$C$6:$H$44,2,0)</f>
        <v>COI-COI-F02-0015</v>
      </c>
      <c r="N182" s="8" t="str">
        <f>VLOOKUP(Vehiculos2022911[[#This Row],[Proyecto]],[3]Proyectos!$C$6:$H$44,6,0)</f>
        <v>-</v>
      </c>
      <c r="O182" s="8" t="s">
        <v>229</v>
      </c>
      <c r="P182" s="13" t="s">
        <v>243</v>
      </c>
      <c r="Q182" s="51"/>
      <c r="R182" s="14"/>
      <c r="S182" s="42"/>
      <c r="T182" s="31"/>
    </row>
    <row r="183" spans="2:20" ht="16.5" customHeight="1" x14ac:dyDescent="0.25">
      <c r="B183" s="8">
        <v>172</v>
      </c>
      <c r="C183" s="9">
        <v>45826.456484027774</v>
      </c>
      <c r="D183" s="33" t="s">
        <v>142</v>
      </c>
      <c r="E183" s="39" t="s">
        <v>21</v>
      </c>
      <c r="F183" s="12">
        <v>2019</v>
      </c>
      <c r="G183" s="11" t="s">
        <v>595</v>
      </c>
      <c r="H183" s="12" t="s">
        <v>143</v>
      </c>
      <c r="I183" s="8" t="s">
        <v>68</v>
      </c>
      <c r="J183" s="12"/>
      <c r="K183" s="8" t="s">
        <v>235</v>
      </c>
      <c r="L183" s="8" t="s">
        <v>535</v>
      </c>
      <c r="M183" s="8" t="str">
        <f>VLOOKUP(Vehiculos2022911[[#This Row],[Proyecto]],[3]Proyectos!$C$6:$H$44,2,0)</f>
        <v>ST-TG-V10-0010</v>
      </c>
      <c r="N183" s="8" t="str">
        <f>VLOOKUP(Vehiculos2022911[[#This Row],[Proyecto]],[3]Proyectos!$C$6:$H$44,6,0)</f>
        <v>Proyectos</v>
      </c>
      <c r="O183" s="8" t="s">
        <v>233</v>
      </c>
      <c r="P183" s="27" t="s">
        <v>508</v>
      </c>
      <c r="Q183" s="51" t="s">
        <v>234</v>
      </c>
      <c r="R183" s="16">
        <v>46741</v>
      </c>
      <c r="S183" s="8" t="s">
        <v>255</v>
      </c>
      <c r="T183" s="31"/>
    </row>
    <row r="184" spans="2:20" ht="16.5" customHeight="1" x14ac:dyDescent="0.25">
      <c r="B184" s="8">
        <v>173</v>
      </c>
      <c r="C184" s="9">
        <v>45826.456484027774</v>
      </c>
      <c r="D184" s="15" t="s">
        <v>144</v>
      </c>
      <c r="E184" s="21" t="s">
        <v>21</v>
      </c>
      <c r="F184" s="8">
        <v>2019</v>
      </c>
      <c r="G184" s="11" t="s">
        <v>595</v>
      </c>
      <c r="H184" s="12" t="s">
        <v>145</v>
      </c>
      <c r="I184" s="8" t="s">
        <v>68</v>
      </c>
      <c r="J184" s="12"/>
      <c r="K184" s="8" t="s">
        <v>28</v>
      </c>
      <c r="L184" s="8" t="s">
        <v>394</v>
      </c>
      <c r="M184" s="8" t="str">
        <f>VLOOKUP(Vehiculos2022911[[#This Row],[Proyecto]],[3]Proyectos!$C$6:$H$44,2,0)</f>
        <v>COI-COI-F02-0003</v>
      </c>
      <c r="N184" s="8" t="str">
        <f>VLOOKUP(Vehiculos2022911[[#This Row],[Proyecto]],[3]Proyectos!$C$6:$H$44,6,0)</f>
        <v>-</v>
      </c>
      <c r="O184" s="8" t="s">
        <v>229</v>
      </c>
      <c r="P184" s="13" t="s">
        <v>243</v>
      </c>
      <c r="Q184" s="51"/>
      <c r="R184" s="14"/>
      <c r="S184" s="42"/>
      <c r="T184" s="31"/>
    </row>
    <row r="185" spans="2:20" ht="16.5" customHeight="1" x14ac:dyDescent="0.25">
      <c r="B185" s="8">
        <v>174</v>
      </c>
      <c r="C185" s="9">
        <v>45826.456484027774</v>
      </c>
      <c r="D185" s="15" t="s">
        <v>146</v>
      </c>
      <c r="E185" s="21" t="s">
        <v>21</v>
      </c>
      <c r="F185" s="8">
        <v>2019</v>
      </c>
      <c r="G185" s="11" t="s">
        <v>595</v>
      </c>
      <c r="H185" s="12" t="s">
        <v>147</v>
      </c>
      <c r="I185" s="8" t="s">
        <v>68</v>
      </c>
      <c r="J185" s="12"/>
      <c r="K185" s="8" t="s">
        <v>28</v>
      </c>
      <c r="L185" s="8" t="s">
        <v>358</v>
      </c>
      <c r="M185" s="8" t="str">
        <f>VLOOKUP(Vehiculos2022911[[#This Row],[Proyecto]],[3]Proyectos!$C$6:$H$44,2,0)</f>
        <v>IC-CB-F04-0010</v>
      </c>
      <c r="N185" s="8" t="str">
        <f>VLOOKUP(Vehiculos2022911[[#This Row],[Proyecto]],[3]Proyectos!$C$6:$H$44,6,0)</f>
        <v>Ingenieria</v>
      </c>
      <c r="O185" s="8" t="s">
        <v>30</v>
      </c>
      <c r="P185" s="13" t="s">
        <v>306</v>
      </c>
      <c r="Q185" s="51" t="s">
        <v>46</v>
      </c>
      <c r="R185" s="14">
        <v>45637</v>
      </c>
      <c r="S185" s="8" t="s">
        <v>255</v>
      </c>
      <c r="T185" s="31"/>
    </row>
    <row r="186" spans="2:20" ht="16.5" customHeight="1" x14ac:dyDescent="0.25">
      <c r="B186" s="8">
        <v>175</v>
      </c>
      <c r="C186" s="9">
        <v>45826.456484027774</v>
      </c>
      <c r="D186" s="15" t="s">
        <v>148</v>
      </c>
      <c r="E186" s="21" t="s">
        <v>21</v>
      </c>
      <c r="F186" s="8">
        <v>2018</v>
      </c>
      <c r="G186" s="11" t="s">
        <v>595</v>
      </c>
      <c r="H186" s="32" t="s">
        <v>149</v>
      </c>
      <c r="I186" s="8" t="s">
        <v>68</v>
      </c>
      <c r="J186" s="12"/>
      <c r="K186" s="8" t="s">
        <v>235</v>
      </c>
      <c r="L186" s="8" t="s">
        <v>399</v>
      </c>
      <c r="M186" s="8" t="str">
        <f>VLOOKUP(Vehiculos2022911[[#This Row],[Proyecto]],[3]Proyectos!$C$6:$H$44,2,0)</f>
        <v>IC-CL-V10-0022</v>
      </c>
      <c r="N186" s="8" t="str">
        <f>VLOOKUP(Vehiculos2022911[[#This Row],[Proyecto]],[3]Proyectos!$C$6:$H$44,6,0)</f>
        <v>Proyectos</v>
      </c>
      <c r="O186" s="8" t="s">
        <v>233</v>
      </c>
      <c r="P186" s="13" t="s">
        <v>631</v>
      </c>
      <c r="Q186" s="51" t="s">
        <v>225</v>
      </c>
      <c r="R186" s="14">
        <v>45628</v>
      </c>
      <c r="S186" s="8" t="s">
        <v>255</v>
      </c>
      <c r="T186" s="31"/>
    </row>
    <row r="187" spans="2:20" ht="16.5" customHeight="1" x14ac:dyDescent="0.25">
      <c r="B187" s="8">
        <v>176</v>
      </c>
      <c r="C187" s="9">
        <v>45826.456484027774</v>
      </c>
      <c r="D187" s="15" t="s">
        <v>150</v>
      </c>
      <c r="E187" s="21" t="s">
        <v>21</v>
      </c>
      <c r="F187" s="8">
        <v>2019</v>
      </c>
      <c r="G187" s="11" t="s">
        <v>595</v>
      </c>
      <c r="H187" s="12" t="s">
        <v>151</v>
      </c>
      <c r="I187" s="8" t="s">
        <v>68</v>
      </c>
      <c r="J187" s="12"/>
      <c r="K187" s="8" t="s">
        <v>24</v>
      </c>
      <c r="L187" s="12" t="s">
        <v>79</v>
      </c>
      <c r="M187" s="8" t="str">
        <f>VLOOKUP(Vehiculos2022911[[#This Row],[Proyecto]],[3]Proyectos!$C$6:$H$44,2,0)</f>
        <v>COI-COI-F02-0015</v>
      </c>
      <c r="N187" s="8" t="str">
        <f>VLOOKUP(Vehiculos2022911[[#This Row],[Proyecto]],[3]Proyectos!$C$6:$H$44,6,0)</f>
        <v>-</v>
      </c>
      <c r="O187" s="8" t="s">
        <v>25</v>
      </c>
      <c r="P187" s="13" t="s">
        <v>243</v>
      </c>
      <c r="Q187" s="51"/>
      <c r="R187" s="14"/>
      <c r="S187" s="42"/>
      <c r="T187" s="31"/>
    </row>
    <row r="188" spans="2:20" ht="16.5" customHeight="1" x14ac:dyDescent="0.25">
      <c r="B188" s="8">
        <v>177</v>
      </c>
      <c r="C188" s="9">
        <v>45826.456484027774</v>
      </c>
      <c r="D188" s="15" t="s">
        <v>642</v>
      </c>
      <c r="E188" s="21" t="s">
        <v>26</v>
      </c>
      <c r="F188" s="8">
        <v>2021</v>
      </c>
      <c r="G188" s="11" t="s">
        <v>357</v>
      </c>
      <c r="H188" s="12" t="s">
        <v>814</v>
      </c>
      <c r="I188" s="8" t="s">
        <v>68</v>
      </c>
      <c r="J188" s="12" t="s">
        <v>319</v>
      </c>
      <c r="K188" s="8" t="s">
        <v>24</v>
      </c>
      <c r="L188" s="8" t="s">
        <v>27</v>
      </c>
      <c r="M188" s="8" t="str">
        <f>VLOOKUP(Vehiculos2022911[[#This Row],[Proyecto]],[3]Proyectos!$C$6:$H$44,2,0)</f>
        <v>IC-CL-F03-0007</v>
      </c>
      <c r="N188" s="8" t="str">
        <f>VLOOKUP(Vehiculos2022911[[#This Row],[Proyecto]],[3]Proyectos!$C$6:$H$44,6,0)</f>
        <v>O&amp;M</v>
      </c>
      <c r="O188" s="8" t="s">
        <v>25</v>
      </c>
      <c r="P188" s="13" t="s">
        <v>256</v>
      </c>
      <c r="Q188" s="51">
        <v>501198004496</v>
      </c>
      <c r="R188" s="14">
        <v>47266</v>
      </c>
      <c r="S188" s="8" t="s">
        <v>255</v>
      </c>
      <c r="T188" s="31"/>
    </row>
    <row r="189" spans="2:20" ht="16.5" customHeight="1" x14ac:dyDescent="0.25">
      <c r="B189" s="8">
        <v>178</v>
      </c>
      <c r="C189" s="9">
        <v>45826.456484027774</v>
      </c>
      <c r="D189" s="15" t="s">
        <v>152</v>
      </c>
      <c r="E189" s="21" t="s">
        <v>21</v>
      </c>
      <c r="F189" s="8">
        <v>2019</v>
      </c>
      <c r="G189" s="11" t="s">
        <v>595</v>
      </c>
      <c r="H189" s="12" t="s">
        <v>153</v>
      </c>
      <c r="I189" s="8" t="s">
        <v>68</v>
      </c>
      <c r="J189" s="12"/>
      <c r="K189" s="8" t="s">
        <v>305</v>
      </c>
      <c r="L189" s="8" t="s">
        <v>358</v>
      </c>
      <c r="M189" s="8" t="str">
        <f>VLOOKUP(Vehiculos2022911[[#This Row],[Proyecto]],[3]Proyectos!$C$6:$H$44,2,0)</f>
        <v>IC-CB-F04-0010</v>
      </c>
      <c r="N189" s="8" t="str">
        <f>VLOOKUP(Vehiculos2022911[[#This Row],[Proyecto]],[3]Proyectos!$C$6:$H$44,6,0)</f>
        <v>Ingenieria</v>
      </c>
      <c r="O189" s="8" t="s">
        <v>30</v>
      </c>
      <c r="P189" s="13" t="s">
        <v>684</v>
      </c>
      <c r="Q189" s="51" t="s">
        <v>815</v>
      </c>
      <c r="R189" s="14">
        <v>45116</v>
      </c>
      <c r="S189" s="8" t="s">
        <v>255</v>
      </c>
      <c r="T189" s="31"/>
    </row>
    <row r="190" spans="2:20" ht="16.5" customHeight="1" x14ac:dyDescent="0.25">
      <c r="B190" s="8">
        <v>179</v>
      </c>
      <c r="C190" s="9">
        <v>45826.456484027774</v>
      </c>
      <c r="D190" s="33" t="s">
        <v>154</v>
      </c>
      <c r="E190" s="39" t="s">
        <v>155</v>
      </c>
      <c r="F190" s="12">
        <v>2019</v>
      </c>
      <c r="G190" s="11" t="s">
        <v>156</v>
      </c>
      <c r="H190" s="12" t="s">
        <v>157</v>
      </c>
      <c r="I190" s="8" t="s">
        <v>68</v>
      </c>
      <c r="J190" s="12"/>
      <c r="K190" s="12" t="s">
        <v>28</v>
      </c>
      <c r="L190" s="8" t="s">
        <v>79</v>
      </c>
      <c r="M190" s="8" t="str">
        <f>VLOOKUP(Vehiculos2022911[[#This Row],[Proyecto]],[3]Proyectos!$C$6:$H$44,2,0)</f>
        <v>COI-COI-F02-0015</v>
      </c>
      <c r="N190" s="8" t="str">
        <f>VLOOKUP(Vehiculos2022911[[#This Row],[Proyecto]],[3]Proyectos!$C$6:$H$44,6,0)</f>
        <v>-</v>
      </c>
      <c r="O190" s="8" t="s">
        <v>229</v>
      </c>
      <c r="P190" s="27" t="s">
        <v>787</v>
      </c>
      <c r="Q190" s="51"/>
      <c r="R190" s="16"/>
      <c r="S190" s="42"/>
      <c r="T190" s="31"/>
    </row>
    <row r="191" spans="2:20" ht="16.5" customHeight="1" x14ac:dyDescent="0.25">
      <c r="B191" s="8">
        <v>180</v>
      </c>
      <c r="C191" s="9">
        <v>45826.456484027774</v>
      </c>
      <c r="D191" s="10" t="s">
        <v>158</v>
      </c>
      <c r="E191" s="21" t="s">
        <v>21</v>
      </c>
      <c r="F191" s="8">
        <v>2019</v>
      </c>
      <c r="G191" s="11" t="s">
        <v>595</v>
      </c>
      <c r="H191" s="12" t="s">
        <v>704</v>
      </c>
      <c r="I191" s="8" t="s">
        <v>68</v>
      </c>
      <c r="J191" s="12"/>
      <c r="K191" s="8" t="s">
        <v>236</v>
      </c>
      <c r="L191" s="8" t="s">
        <v>257</v>
      </c>
      <c r="M191" s="8" t="str">
        <f>VLOOKUP(Vehiculos2022911[[#This Row],[Proyecto]],[3]Proyectos!$C$6:$H$44,2,0)</f>
        <v>IC-TG-F13-0016</v>
      </c>
      <c r="N191" s="8" t="str">
        <f>VLOOKUP(Vehiculos2022911[[#This Row],[Proyecto]],[3]Proyectos!$C$6:$H$44,6,0)</f>
        <v xml:space="preserve">Mantenimiento Técnico </v>
      </c>
      <c r="O191" s="8" t="s">
        <v>258</v>
      </c>
      <c r="P191" s="13" t="s">
        <v>296</v>
      </c>
      <c r="Q191" s="51" t="s">
        <v>297</v>
      </c>
      <c r="R191" s="14">
        <v>45992</v>
      </c>
      <c r="S191" s="8" t="s">
        <v>255</v>
      </c>
      <c r="T191" s="31"/>
    </row>
    <row r="192" spans="2:20" ht="16.5" customHeight="1" x14ac:dyDescent="0.25">
      <c r="B192" s="8">
        <v>181</v>
      </c>
      <c r="C192" s="9">
        <v>45826.456484027774</v>
      </c>
      <c r="D192" s="15" t="s">
        <v>159</v>
      </c>
      <c r="E192" s="21" t="s">
        <v>21</v>
      </c>
      <c r="F192" s="8">
        <v>2019</v>
      </c>
      <c r="G192" s="11" t="s">
        <v>595</v>
      </c>
      <c r="H192" s="12" t="s">
        <v>160</v>
      </c>
      <c r="I192" s="8" t="s">
        <v>68</v>
      </c>
      <c r="J192" s="12"/>
      <c r="K192" s="8" t="s">
        <v>236</v>
      </c>
      <c r="L192" s="8" t="s">
        <v>34</v>
      </c>
      <c r="M192" s="8" t="str">
        <f>VLOOKUP(Vehiculos2022911[[#This Row],[Proyecto]],[3]Proyectos!$C$6:$H$44,2,0)</f>
        <v>IC-TG-F09-0019</v>
      </c>
      <c r="N192" s="8" t="str">
        <f>VLOOKUP(Vehiculos2022911[[#This Row],[Proyecto]],[3]Proyectos!$C$6:$H$44,6,0)</f>
        <v>RF y Optimizacion</v>
      </c>
      <c r="O192" s="8" t="s">
        <v>242</v>
      </c>
      <c r="P192" s="13" t="s">
        <v>580</v>
      </c>
      <c r="Q192" s="51" t="s">
        <v>581</v>
      </c>
      <c r="R192" s="14">
        <v>46060</v>
      </c>
      <c r="S192" s="8" t="s">
        <v>255</v>
      </c>
      <c r="T192" s="31"/>
    </row>
    <row r="193" spans="2:20" ht="16.5" customHeight="1" x14ac:dyDescent="0.25">
      <c r="B193" s="8">
        <v>182</v>
      </c>
      <c r="C193" s="9">
        <v>45826.456484027774</v>
      </c>
      <c r="D193" s="15" t="s">
        <v>161</v>
      </c>
      <c r="E193" s="21" t="s">
        <v>21</v>
      </c>
      <c r="F193" s="8">
        <v>2019</v>
      </c>
      <c r="G193" s="11" t="s">
        <v>595</v>
      </c>
      <c r="H193" s="38" t="s">
        <v>162</v>
      </c>
      <c r="I193" s="8" t="s">
        <v>68</v>
      </c>
      <c r="J193" s="12"/>
      <c r="K193" s="8" t="s">
        <v>235</v>
      </c>
      <c r="L193" s="8" t="s">
        <v>399</v>
      </c>
      <c r="M193" s="8" t="str">
        <f>VLOOKUP(Vehiculos2022911[[#This Row],[Proyecto]],[3]Proyectos!$C$6:$H$44,2,0)</f>
        <v>IC-CL-V10-0022</v>
      </c>
      <c r="N193" s="8" t="str">
        <f>VLOOKUP(Vehiculos2022911[[#This Row],[Proyecto]],[3]Proyectos!$C$6:$H$44,6,0)</f>
        <v>Proyectos</v>
      </c>
      <c r="O193" s="8" t="s">
        <v>233</v>
      </c>
      <c r="P193" s="13" t="s">
        <v>583</v>
      </c>
      <c r="Q193" s="51" t="s">
        <v>223</v>
      </c>
      <c r="R193" s="14">
        <v>45880</v>
      </c>
      <c r="S193" s="8" t="s">
        <v>255</v>
      </c>
      <c r="T193" s="31"/>
    </row>
    <row r="194" spans="2:20" ht="16.5" customHeight="1" x14ac:dyDescent="0.25">
      <c r="B194" s="8">
        <v>183</v>
      </c>
      <c r="C194" s="9">
        <v>45826.456484027774</v>
      </c>
      <c r="D194" s="15" t="s">
        <v>163</v>
      </c>
      <c r="E194" s="21" t="s">
        <v>21</v>
      </c>
      <c r="F194" s="8">
        <v>2019</v>
      </c>
      <c r="G194" s="11" t="s">
        <v>595</v>
      </c>
      <c r="H194" s="8" t="s">
        <v>164</v>
      </c>
      <c r="I194" s="8" t="s">
        <v>68</v>
      </c>
      <c r="J194" s="12"/>
      <c r="K194" s="8" t="s">
        <v>235</v>
      </c>
      <c r="L194" s="8" t="s">
        <v>561</v>
      </c>
      <c r="M194" s="8" t="str">
        <f>VLOOKUP(Vehiculos2022911[[#This Row],[Proyecto]],[3]Proyectos!$C$6:$H$44,2,0)</f>
        <v>ST-TG-V10-0006</v>
      </c>
      <c r="N194" s="8" t="str">
        <f>VLOOKUP(Vehiculos2022911[[#This Row],[Proyecto]],[3]Proyectos!$C$6:$H$44,6,0)</f>
        <v>Proyectos</v>
      </c>
      <c r="O194" s="8" t="s">
        <v>233</v>
      </c>
      <c r="P194" s="13" t="s">
        <v>846</v>
      </c>
      <c r="Q194" s="51" t="s">
        <v>847</v>
      </c>
      <c r="R194" s="14"/>
      <c r="S194" s="8" t="s">
        <v>255</v>
      </c>
      <c r="T194" s="31"/>
    </row>
    <row r="195" spans="2:20" ht="15" customHeight="1" x14ac:dyDescent="0.25">
      <c r="B195" s="8">
        <v>184</v>
      </c>
      <c r="C195" s="9">
        <v>45826.456484027774</v>
      </c>
      <c r="D195" s="15" t="s">
        <v>165</v>
      </c>
      <c r="E195" s="21" t="s">
        <v>21</v>
      </c>
      <c r="F195" s="8">
        <v>2019</v>
      </c>
      <c r="G195" s="11" t="s">
        <v>595</v>
      </c>
      <c r="H195" s="8" t="s">
        <v>166</v>
      </c>
      <c r="I195" s="8" t="s">
        <v>68</v>
      </c>
      <c r="J195" s="12"/>
      <c r="K195" s="8" t="s">
        <v>28</v>
      </c>
      <c r="L195" s="8" t="s">
        <v>37</v>
      </c>
      <c r="M195" s="8" t="str">
        <f>VLOOKUP(Vehiculos2022911[[#This Row],[Proyecto]],[3]Proyectos!$C$6:$H$44,2,0)</f>
        <v>IC-TG-F04-0015</v>
      </c>
      <c r="N195" s="8" t="str">
        <f>VLOOKUP(Vehiculos2022911[[#This Row],[Proyecto]],[3]Proyectos!$C$6:$H$44,6,0)</f>
        <v>Ingenieria</v>
      </c>
      <c r="O195" s="8" t="s">
        <v>270</v>
      </c>
      <c r="P195" s="13" t="s">
        <v>243</v>
      </c>
      <c r="Q195" s="51"/>
      <c r="R195" s="14"/>
      <c r="S195" s="42"/>
      <c r="T195" s="31" t="s">
        <v>859</v>
      </c>
    </row>
    <row r="196" spans="2:20" ht="15" customHeight="1" x14ac:dyDescent="0.25">
      <c r="B196" s="8">
        <v>185</v>
      </c>
      <c r="C196" s="9">
        <v>45826.456484027774</v>
      </c>
      <c r="D196" s="15" t="s">
        <v>167</v>
      </c>
      <c r="E196" s="21" t="s">
        <v>21</v>
      </c>
      <c r="F196" s="8">
        <v>2019</v>
      </c>
      <c r="G196" s="11" t="s">
        <v>595</v>
      </c>
      <c r="H196" s="8" t="s">
        <v>168</v>
      </c>
      <c r="I196" s="8" t="s">
        <v>68</v>
      </c>
      <c r="J196" s="12"/>
      <c r="K196" s="8" t="s">
        <v>24</v>
      </c>
      <c r="L196" s="8" t="s">
        <v>237</v>
      </c>
      <c r="M196" s="8" t="str">
        <f>VLOOKUP(Vehiculos2022911[[#This Row],[Proyecto]],[3]Proyectos!$C$6:$H$44,2,0)</f>
        <v>ST-TG-V05-0001</v>
      </c>
      <c r="N196" s="8" t="str">
        <f>VLOOKUP(Vehiculos2022911[[#This Row],[Proyecto]],[3]Proyectos!$C$6:$H$44,6,0)</f>
        <v>Operaciones Tecnicas</v>
      </c>
      <c r="O196" s="8" t="s">
        <v>641</v>
      </c>
      <c r="P196" s="13" t="s">
        <v>243</v>
      </c>
      <c r="Q196" s="51"/>
      <c r="R196" s="14"/>
      <c r="S196" s="42"/>
      <c r="T196" s="31" t="s">
        <v>859</v>
      </c>
    </row>
    <row r="197" spans="2:20" ht="16.5" customHeight="1" x14ac:dyDescent="0.25">
      <c r="B197" s="8">
        <v>186</v>
      </c>
      <c r="C197" s="9">
        <v>45826.456484027774</v>
      </c>
      <c r="D197" s="15" t="s">
        <v>169</v>
      </c>
      <c r="E197" s="21" t="s">
        <v>21</v>
      </c>
      <c r="F197" s="8">
        <v>2019</v>
      </c>
      <c r="G197" s="11" t="s">
        <v>595</v>
      </c>
      <c r="H197" s="12" t="s">
        <v>170</v>
      </c>
      <c r="I197" s="8" t="s">
        <v>68</v>
      </c>
      <c r="J197" s="12"/>
      <c r="K197" s="8" t="s">
        <v>882</v>
      </c>
      <c r="L197" s="8" t="s">
        <v>37</v>
      </c>
      <c r="M197" s="8" t="str">
        <f>VLOOKUP(Vehiculos2022911[[#This Row],[Proyecto]],[3]Proyectos!$C$6:$H$44,2,0)</f>
        <v>IC-TG-F04-0015</v>
      </c>
      <c r="N197" s="8" t="str">
        <f>VLOOKUP(Vehiculos2022911[[#This Row],[Proyecto]],[3]Proyectos!$C$6:$H$44,6,0)</f>
        <v>Ingenieria</v>
      </c>
      <c r="O197" s="8" t="s">
        <v>270</v>
      </c>
      <c r="P197" s="13" t="s">
        <v>813</v>
      </c>
      <c r="Q197" s="51" t="s">
        <v>883</v>
      </c>
      <c r="R197" s="14">
        <v>45593</v>
      </c>
      <c r="S197" s="8" t="s">
        <v>255</v>
      </c>
      <c r="T197" s="31"/>
    </row>
    <row r="198" spans="2:20" x14ac:dyDescent="0.25">
      <c r="B198" s="8">
        <v>187</v>
      </c>
      <c r="C198" s="9">
        <v>45826.456484027774</v>
      </c>
      <c r="D198" s="15" t="s">
        <v>213</v>
      </c>
      <c r="E198" s="21" t="s">
        <v>21</v>
      </c>
      <c r="F198" s="8">
        <v>2019</v>
      </c>
      <c r="G198" s="11" t="s">
        <v>595</v>
      </c>
      <c r="H198" s="12" t="s">
        <v>214</v>
      </c>
      <c r="I198" s="8" t="s">
        <v>68</v>
      </c>
      <c r="J198" s="12"/>
      <c r="K198" s="12" t="s">
        <v>28</v>
      </c>
      <c r="L198" s="8" t="s">
        <v>385</v>
      </c>
      <c r="M198" s="8" t="str">
        <f>VLOOKUP(Vehiculos2022911[[#This Row],[Proyecto]],[3]Proyectos!$C$6:$H$44,2,0)</f>
        <v>ST-TG-V05-0009</v>
      </c>
      <c r="N198" s="8" t="str">
        <f>VLOOKUP(Vehiculos2022911[[#This Row],[Proyecto]],[3]Proyectos!$C$6:$H$44,6,0)</f>
        <v>Operaciones Tecnicas</v>
      </c>
      <c r="O198" s="8" t="s">
        <v>527</v>
      </c>
      <c r="P198" s="13" t="s">
        <v>778</v>
      </c>
      <c r="Q198" s="51" t="s">
        <v>750</v>
      </c>
      <c r="R198" s="14">
        <v>46003</v>
      </c>
      <c r="S198" s="8" t="s">
        <v>255</v>
      </c>
      <c r="T198" s="31"/>
    </row>
    <row r="199" spans="2:20" x14ac:dyDescent="0.25">
      <c r="B199" s="8">
        <v>188</v>
      </c>
      <c r="C199" s="9">
        <v>45826.456484027774</v>
      </c>
      <c r="D199" s="15" t="s">
        <v>171</v>
      </c>
      <c r="E199" s="8" t="s">
        <v>21</v>
      </c>
      <c r="F199" s="8">
        <v>2019</v>
      </c>
      <c r="G199" s="11" t="s">
        <v>595</v>
      </c>
      <c r="H199" s="12" t="s">
        <v>172</v>
      </c>
      <c r="I199" s="8" t="s">
        <v>68</v>
      </c>
      <c r="J199" s="12"/>
      <c r="K199" s="8" t="s">
        <v>272</v>
      </c>
      <c r="L199" s="8" t="s">
        <v>237</v>
      </c>
      <c r="M199" s="8" t="str">
        <f>VLOOKUP(Vehiculos2022911[[#This Row],[Proyecto]],[3]Proyectos!$C$6:$H$44,2,0)</f>
        <v>ST-TG-V05-0001</v>
      </c>
      <c r="N199" s="8" t="str">
        <f>VLOOKUP(Vehiculos2022911[[#This Row],[Proyecto]],[3]Proyectos!$C$6:$H$44,6,0)</f>
        <v>Operaciones Tecnicas</v>
      </c>
      <c r="O199" s="8" t="s">
        <v>641</v>
      </c>
      <c r="P199" s="13" t="s">
        <v>831</v>
      </c>
      <c r="Q199" s="51" t="s">
        <v>832</v>
      </c>
      <c r="R199" s="14" t="s">
        <v>833</v>
      </c>
      <c r="S199" s="8" t="s">
        <v>255</v>
      </c>
      <c r="T199" s="31"/>
    </row>
    <row r="200" spans="2:20" ht="14.25" customHeight="1" x14ac:dyDescent="0.25">
      <c r="B200" s="8">
        <v>189</v>
      </c>
      <c r="C200" s="9">
        <v>45826.456484027774</v>
      </c>
      <c r="D200" s="33" t="s">
        <v>173</v>
      </c>
      <c r="E200" s="12" t="s">
        <v>21</v>
      </c>
      <c r="F200" s="12">
        <v>2019</v>
      </c>
      <c r="G200" s="11" t="s">
        <v>595</v>
      </c>
      <c r="H200" s="12" t="s">
        <v>174</v>
      </c>
      <c r="I200" s="8" t="s">
        <v>68</v>
      </c>
      <c r="J200" s="12"/>
      <c r="K200" s="12" t="s">
        <v>47</v>
      </c>
      <c r="L200" s="8" t="s">
        <v>44</v>
      </c>
      <c r="M200" s="8" t="str">
        <f>VLOOKUP(Vehiculos2022911[[#This Row],[Proyecto]],[3]Proyectos!$C$6:$H$44,2,0)</f>
        <v>IC-SI-F10-0009</v>
      </c>
      <c r="N200" s="8" t="str">
        <f>VLOOKUP(Vehiculos2022911[[#This Row],[Proyecto]],[3]Proyectos!$C$6:$H$44,6,0)</f>
        <v>Proyectos</v>
      </c>
      <c r="O200" s="8" t="s">
        <v>45</v>
      </c>
      <c r="P200" s="27" t="s">
        <v>584</v>
      </c>
      <c r="Q200" s="51" t="s">
        <v>383</v>
      </c>
      <c r="R200" s="16">
        <v>46981</v>
      </c>
      <c r="S200" s="8" t="s">
        <v>255</v>
      </c>
      <c r="T200" s="45"/>
    </row>
    <row r="201" spans="2:20" x14ac:dyDescent="0.25">
      <c r="B201" s="8">
        <v>190</v>
      </c>
      <c r="C201" s="9">
        <v>45826.456484027774</v>
      </c>
      <c r="D201" s="15" t="s">
        <v>175</v>
      </c>
      <c r="E201" s="8" t="s">
        <v>21</v>
      </c>
      <c r="F201" s="8">
        <v>2019</v>
      </c>
      <c r="G201" s="11" t="s">
        <v>595</v>
      </c>
      <c r="H201" s="8" t="s">
        <v>644</v>
      </c>
      <c r="I201" s="8" t="s">
        <v>68</v>
      </c>
      <c r="J201" s="12"/>
      <c r="K201" s="8" t="s">
        <v>28</v>
      </c>
      <c r="L201" s="8" t="s">
        <v>44</v>
      </c>
      <c r="M201" s="8" t="str">
        <f>VLOOKUP(Vehiculos2022911[[#This Row],[Proyecto]],[3]Proyectos!$C$6:$H$44,2,0)</f>
        <v>IC-SI-F10-0009</v>
      </c>
      <c r="N201" s="8" t="str">
        <f>VLOOKUP(Vehiculos2022911[[#This Row],[Proyecto]],[3]Proyectos!$C$6:$H$44,6,0)</f>
        <v>Proyectos</v>
      </c>
      <c r="O201" s="8" t="s">
        <v>45</v>
      </c>
      <c r="P201" s="13" t="s">
        <v>585</v>
      </c>
      <c r="Q201" s="51" t="s">
        <v>384</v>
      </c>
      <c r="R201" s="14">
        <v>46999</v>
      </c>
      <c r="S201" s="8" t="s">
        <v>255</v>
      </c>
      <c r="T201" s="31"/>
    </row>
    <row r="202" spans="2:20" x14ac:dyDescent="0.25">
      <c r="B202" s="8">
        <v>191</v>
      </c>
      <c r="C202" s="9">
        <v>45826.456484027774</v>
      </c>
      <c r="D202" s="15" t="s">
        <v>176</v>
      </c>
      <c r="E202" s="8" t="s">
        <v>21</v>
      </c>
      <c r="F202" s="8">
        <v>2019</v>
      </c>
      <c r="G202" s="11" t="s">
        <v>595</v>
      </c>
      <c r="H202" s="8" t="s">
        <v>177</v>
      </c>
      <c r="I202" s="8" t="s">
        <v>68</v>
      </c>
      <c r="J202" s="12"/>
      <c r="K202" s="8" t="s">
        <v>235</v>
      </c>
      <c r="L202" s="8" t="s">
        <v>178</v>
      </c>
      <c r="M202" s="8" t="str">
        <f>VLOOKUP(Vehiculos2022911[[#This Row],[Proyecto]],[3]Proyectos!$C$6:$H$44,2,0)</f>
        <v>IC-CL-V10-0003</v>
      </c>
      <c r="N202" s="8" t="str">
        <f>VLOOKUP(Vehiculos2022911[[#This Row],[Proyecto]],[3]Proyectos!$C$6:$H$44,6,0)</f>
        <v>Proyectos</v>
      </c>
      <c r="O202" s="8" t="s">
        <v>233</v>
      </c>
      <c r="P202" s="13" t="s">
        <v>586</v>
      </c>
      <c r="Q202" s="51" t="s">
        <v>224</v>
      </c>
      <c r="R202" s="14">
        <v>46323</v>
      </c>
      <c r="S202" s="8" t="s">
        <v>255</v>
      </c>
      <c r="T202" s="31"/>
    </row>
    <row r="203" spans="2:20" x14ac:dyDescent="0.25">
      <c r="B203" s="8">
        <v>192</v>
      </c>
      <c r="C203" s="9">
        <v>45826.456484027774</v>
      </c>
      <c r="D203" s="15" t="s">
        <v>179</v>
      </c>
      <c r="E203" s="8" t="s">
        <v>21</v>
      </c>
      <c r="F203" s="8">
        <v>2019</v>
      </c>
      <c r="G203" s="11" t="s">
        <v>595</v>
      </c>
      <c r="H203" s="8" t="s">
        <v>180</v>
      </c>
      <c r="I203" s="8" t="s">
        <v>68</v>
      </c>
      <c r="J203" s="12"/>
      <c r="K203" s="8" t="s">
        <v>589</v>
      </c>
      <c r="L203" s="8" t="s">
        <v>237</v>
      </c>
      <c r="M203" s="8" t="str">
        <f>VLOOKUP(Vehiculos2022911[[#This Row],[Proyecto]],[3]Proyectos!$C$6:$H$44,2,0)</f>
        <v>ST-TG-V05-0001</v>
      </c>
      <c r="N203" s="8" t="str">
        <f>VLOOKUP(Vehiculos2022911[[#This Row],[Proyecto]],[3]Proyectos!$C$6:$H$44,6,0)</f>
        <v>Operaciones Tecnicas</v>
      </c>
      <c r="O203" s="8" t="s">
        <v>641</v>
      </c>
      <c r="P203" s="13" t="s">
        <v>373</v>
      </c>
      <c r="Q203" s="51" t="s">
        <v>369</v>
      </c>
      <c r="R203" s="14">
        <v>45757</v>
      </c>
      <c r="S203" s="8" t="s">
        <v>255</v>
      </c>
      <c r="T203" s="31"/>
    </row>
    <row r="204" spans="2:20" x14ac:dyDescent="0.25">
      <c r="B204" s="8">
        <v>193</v>
      </c>
      <c r="C204" s="9">
        <v>45826.456484027774</v>
      </c>
      <c r="D204" s="15" t="s">
        <v>183</v>
      </c>
      <c r="E204" s="8" t="s">
        <v>21</v>
      </c>
      <c r="F204" s="8">
        <v>2019</v>
      </c>
      <c r="G204" s="11" t="s">
        <v>595</v>
      </c>
      <c r="H204" s="12" t="s">
        <v>184</v>
      </c>
      <c r="I204" s="8" t="s">
        <v>68</v>
      </c>
      <c r="J204" s="12"/>
      <c r="K204" s="8" t="s">
        <v>43</v>
      </c>
      <c r="L204" s="8" t="s">
        <v>29</v>
      </c>
      <c r="M204" s="8" t="str">
        <f>VLOOKUP(Vehiculos2022911[[#This Row],[Proyecto]],[3]Proyectos!$C$6:$H$44,2,0)</f>
        <v>IC-TG-F04-0015</v>
      </c>
      <c r="N204" s="8" t="str">
        <f>VLOOKUP(Vehiculos2022911[[#This Row],[Proyecto]],[3]Proyectos!$C$6:$H$44,6,0)</f>
        <v>Ingenieria</v>
      </c>
      <c r="O204" s="8" t="s">
        <v>30</v>
      </c>
      <c r="P204" s="13" t="s">
        <v>181</v>
      </c>
      <c r="Q204" s="51" t="s">
        <v>182</v>
      </c>
      <c r="R204" s="14">
        <v>45449</v>
      </c>
      <c r="S204" s="8"/>
      <c r="T204" s="31"/>
    </row>
    <row r="205" spans="2:20" x14ac:dyDescent="0.25">
      <c r="B205" s="8">
        <v>194</v>
      </c>
      <c r="C205" s="9">
        <v>45826.456484027774</v>
      </c>
      <c r="D205" s="15" t="s">
        <v>185</v>
      </c>
      <c r="E205" s="21" t="s">
        <v>155</v>
      </c>
      <c r="F205" s="8">
        <v>2019</v>
      </c>
      <c r="G205" s="11" t="s">
        <v>192</v>
      </c>
      <c r="H205" s="12" t="s">
        <v>186</v>
      </c>
      <c r="I205" s="8" t="s">
        <v>68</v>
      </c>
      <c r="J205" s="12"/>
      <c r="K205" s="12" t="s">
        <v>28</v>
      </c>
      <c r="L205" s="8" t="s">
        <v>385</v>
      </c>
      <c r="M205" s="8" t="str">
        <f>VLOOKUP(Vehiculos2022911[[#This Row],[Proyecto]],[3]Proyectos!$C$6:$H$44,2,0)</f>
        <v>ST-TG-V05-0009</v>
      </c>
      <c r="N205" s="8" t="str">
        <f>VLOOKUP(Vehiculos2022911[[#This Row],[Proyecto]],[3]Proyectos!$C$6:$H$44,6,0)</f>
        <v>Operaciones Tecnicas</v>
      </c>
      <c r="O205" s="8" t="s">
        <v>527</v>
      </c>
      <c r="P205" s="13" t="s">
        <v>683</v>
      </c>
      <c r="Q205" s="51" t="s">
        <v>283</v>
      </c>
      <c r="R205" s="14">
        <v>45598</v>
      </c>
      <c r="S205" s="8" t="s">
        <v>255</v>
      </c>
      <c r="T205" s="31"/>
    </row>
    <row r="206" spans="2:20" x14ac:dyDescent="0.25">
      <c r="B206" s="8">
        <v>195</v>
      </c>
      <c r="C206" s="9">
        <v>45826.456484027774</v>
      </c>
      <c r="D206" s="33" t="s">
        <v>187</v>
      </c>
      <c r="E206" s="39" t="s">
        <v>21</v>
      </c>
      <c r="F206" s="12">
        <v>2019</v>
      </c>
      <c r="G206" s="11" t="s">
        <v>595</v>
      </c>
      <c r="H206" s="12" t="s">
        <v>188</v>
      </c>
      <c r="I206" s="8" t="s">
        <v>68</v>
      </c>
      <c r="J206" s="12"/>
      <c r="K206" s="12" t="s">
        <v>28</v>
      </c>
      <c r="L206" s="8" t="s">
        <v>87</v>
      </c>
      <c r="M206" s="8" t="str">
        <f>VLOOKUP(Vehiculos2022911[[#This Row],[Proyecto]],[3]Proyectos!$C$6:$H$44,2,0)</f>
        <v>-</v>
      </c>
      <c r="N206" s="8" t="str">
        <f>VLOOKUP(Vehiculos2022911[[#This Row],[Proyecto]],[3]Proyectos!$C$6:$H$44,6,0)</f>
        <v>-</v>
      </c>
      <c r="O206" s="8" t="s">
        <v>229</v>
      </c>
      <c r="P206" s="27" t="s">
        <v>788</v>
      </c>
      <c r="Q206" s="51"/>
      <c r="R206" s="16"/>
      <c r="S206" s="8" t="s">
        <v>255</v>
      </c>
      <c r="T206" s="45"/>
    </row>
    <row r="207" spans="2:20" x14ac:dyDescent="0.25">
      <c r="B207" s="8">
        <v>196</v>
      </c>
      <c r="C207" s="9">
        <v>45826.456484027774</v>
      </c>
      <c r="D207" s="15" t="s">
        <v>189</v>
      </c>
      <c r="E207" s="21" t="s">
        <v>83</v>
      </c>
      <c r="F207" s="8">
        <v>2019</v>
      </c>
      <c r="G207" s="11" t="s">
        <v>595</v>
      </c>
      <c r="H207" s="8" t="s">
        <v>190</v>
      </c>
      <c r="I207" s="8" t="s">
        <v>68</v>
      </c>
      <c r="J207" s="12"/>
      <c r="K207" s="8" t="s">
        <v>28</v>
      </c>
      <c r="L207" s="8" t="s">
        <v>87</v>
      </c>
      <c r="M207" s="8" t="str">
        <f>VLOOKUP(Vehiculos2022911[[#This Row],[Proyecto]],[3]Proyectos!$C$6:$H$44,2,0)</f>
        <v>-</v>
      </c>
      <c r="N207" s="8" t="str">
        <f>VLOOKUP(Vehiculos2022911[[#This Row],[Proyecto]],[3]Proyectos!$C$6:$H$44,6,0)</f>
        <v>-</v>
      </c>
      <c r="O207" s="8" t="s">
        <v>229</v>
      </c>
      <c r="P207" s="13" t="s">
        <v>243</v>
      </c>
      <c r="Q207" s="51"/>
      <c r="R207" s="14"/>
      <c r="S207" s="8"/>
      <c r="T207" s="31"/>
    </row>
    <row r="208" spans="2:20" x14ac:dyDescent="0.25">
      <c r="B208" s="8">
        <v>197</v>
      </c>
      <c r="C208" s="9">
        <v>45826.456484027774</v>
      </c>
      <c r="D208" s="15" t="s">
        <v>191</v>
      </c>
      <c r="E208" s="21" t="s">
        <v>155</v>
      </c>
      <c r="F208" s="8">
        <v>2019</v>
      </c>
      <c r="G208" s="8" t="s">
        <v>192</v>
      </c>
      <c r="H208" s="12" t="s">
        <v>193</v>
      </c>
      <c r="I208" s="8" t="s">
        <v>68</v>
      </c>
      <c r="J208" s="12"/>
      <c r="K208" s="8" t="s">
        <v>28</v>
      </c>
      <c r="L208" s="8" t="s">
        <v>79</v>
      </c>
      <c r="M208" s="8" t="str">
        <f>VLOOKUP(Vehiculos2022911[[#This Row],[Proyecto]],[3]Proyectos!$C$6:$H$44,2,0)</f>
        <v>COI-COI-F02-0015</v>
      </c>
      <c r="N208" s="8" t="str">
        <f>VLOOKUP(Vehiculos2022911[[#This Row],[Proyecto]],[3]Proyectos!$C$6:$H$44,6,0)</f>
        <v>-</v>
      </c>
      <c r="O208" s="8" t="s">
        <v>229</v>
      </c>
      <c r="P208" s="13" t="s">
        <v>243</v>
      </c>
      <c r="Q208" s="51"/>
      <c r="R208" s="14"/>
      <c r="S208" s="8"/>
      <c r="T208" s="40"/>
    </row>
    <row r="209" spans="2:20" x14ac:dyDescent="0.25">
      <c r="B209" s="8">
        <v>198</v>
      </c>
      <c r="C209" s="9">
        <v>45826.456484027774</v>
      </c>
      <c r="D209" s="10" t="s">
        <v>194</v>
      </c>
      <c r="E209" s="21" t="s">
        <v>155</v>
      </c>
      <c r="F209" s="8">
        <v>2019</v>
      </c>
      <c r="G209" s="11" t="s">
        <v>192</v>
      </c>
      <c r="H209" s="8" t="s">
        <v>195</v>
      </c>
      <c r="I209" s="8" t="s">
        <v>68</v>
      </c>
      <c r="J209" s="12"/>
      <c r="K209" s="8" t="s">
        <v>28</v>
      </c>
      <c r="L209" s="8" t="s">
        <v>79</v>
      </c>
      <c r="M209" s="8" t="str">
        <f>VLOOKUP(Vehiculos2022911[[#This Row],[Proyecto]],[3]Proyectos!$C$6:$H$44,2,0)</f>
        <v>COI-COI-F02-0015</v>
      </c>
      <c r="N209" s="8" t="str">
        <f>VLOOKUP(Vehiculos2022911[[#This Row],[Proyecto]],[3]Proyectos!$C$6:$H$44,6,0)</f>
        <v>-</v>
      </c>
      <c r="O209" s="8" t="s">
        <v>229</v>
      </c>
      <c r="P209" s="13" t="s">
        <v>243</v>
      </c>
      <c r="Q209" s="51"/>
      <c r="R209" s="14"/>
      <c r="S209" s="42"/>
      <c r="T209" s="31"/>
    </row>
    <row r="210" spans="2:20" x14ac:dyDescent="0.25">
      <c r="B210" s="8">
        <v>199</v>
      </c>
      <c r="C210" s="9">
        <v>45826.456484027774</v>
      </c>
      <c r="D210" s="15" t="s">
        <v>196</v>
      </c>
      <c r="E210" s="21" t="s">
        <v>21</v>
      </c>
      <c r="F210" s="8">
        <v>2019</v>
      </c>
      <c r="G210" s="11" t="s">
        <v>595</v>
      </c>
      <c r="H210" s="8" t="s">
        <v>197</v>
      </c>
      <c r="I210" s="8" t="s">
        <v>68</v>
      </c>
      <c r="J210" s="12"/>
      <c r="K210" s="12" t="s">
        <v>28</v>
      </c>
      <c r="L210" s="8" t="s">
        <v>237</v>
      </c>
      <c r="M210" s="8" t="str">
        <f>VLOOKUP(Vehiculos2022911[[#This Row],[Proyecto]],[3]Proyectos!$C$6:$H$44,2,0)</f>
        <v>ST-TG-V05-0001</v>
      </c>
      <c r="N210" s="8" t="str">
        <f>VLOOKUP(Vehiculos2022911[[#This Row],[Proyecto]],[3]Proyectos!$C$6:$H$44,6,0)</f>
        <v>Operaciones Tecnicas</v>
      </c>
      <c r="O210" s="8" t="s">
        <v>527</v>
      </c>
      <c r="P210" s="13" t="s">
        <v>559</v>
      </c>
      <c r="Q210" s="51" t="s">
        <v>560</v>
      </c>
      <c r="R210" s="14">
        <v>45596</v>
      </c>
      <c r="S210" s="8" t="s">
        <v>255</v>
      </c>
      <c r="T210" s="31"/>
    </row>
    <row r="211" spans="2:20" x14ac:dyDescent="0.25">
      <c r="B211" s="8">
        <v>200</v>
      </c>
      <c r="C211" s="9">
        <v>45826.456484027774</v>
      </c>
      <c r="D211" s="10" t="s">
        <v>198</v>
      </c>
      <c r="E211" s="21" t="s">
        <v>21</v>
      </c>
      <c r="F211" s="8">
        <v>2019</v>
      </c>
      <c r="G211" s="11" t="s">
        <v>595</v>
      </c>
      <c r="H211" s="32" t="s">
        <v>199</v>
      </c>
      <c r="I211" s="8" t="s">
        <v>68</v>
      </c>
      <c r="J211" s="12"/>
      <c r="K211" s="8" t="s">
        <v>236</v>
      </c>
      <c r="L211" s="8" t="s">
        <v>809</v>
      </c>
      <c r="M211" s="8" t="str">
        <f>VLOOKUP(Vehiculos2022911[[#This Row],[Proyecto]],[3]Proyectos!$C$6:$H$44,2,0)</f>
        <v>IC-HW-V05-0004</v>
      </c>
      <c r="N211" s="8" t="str">
        <f>VLOOKUP(Vehiculos2022911[[#This Row],[Proyecto]],[3]Proyectos!$C$6:$H$44,6,0)</f>
        <v>Operaciones Tecnicas</v>
      </c>
      <c r="O211" s="8" t="s">
        <v>249</v>
      </c>
      <c r="P211" s="13" t="s">
        <v>779</v>
      </c>
      <c r="Q211" s="51" t="s">
        <v>780</v>
      </c>
      <c r="R211" s="14">
        <v>46206</v>
      </c>
      <c r="S211" s="8" t="s">
        <v>255</v>
      </c>
      <c r="T211" s="31"/>
    </row>
    <row r="212" spans="2:20" x14ac:dyDescent="0.25">
      <c r="B212" s="8">
        <v>201</v>
      </c>
      <c r="C212" s="9">
        <v>45826.456484027774</v>
      </c>
      <c r="D212" s="15" t="s">
        <v>200</v>
      </c>
      <c r="E212" s="21" t="s">
        <v>155</v>
      </c>
      <c r="F212" s="8">
        <v>2019</v>
      </c>
      <c r="G212" s="8" t="s">
        <v>215</v>
      </c>
      <c r="H212" s="32" t="s">
        <v>201</v>
      </c>
      <c r="I212" s="8" t="s">
        <v>68</v>
      </c>
      <c r="J212" s="12"/>
      <c r="K212" s="8" t="s">
        <v>236</v>
      </c>
      <c r="L212" s="8" t="s">
        <v>809</v>
      </c>
      <c r="M212" s="8" t="str">
        <f>VLOOKUP(Vehiculos2022911[[#This Row],[Proyecto]],[3]Proyectos!$C$6:$H$44,2,0)</f>
        <v>IC-HW-V05-0004</v>
      </c>
      <c r="N212" s="8" t="str">
        <f>VLOOKUP(Vehiculos2022911[[#This Row],[Proyecto]],[3]Proyectos!$C$6:$H$44,6,0)</f>
        <v>Operaciones Tecnicas</v>
      </c>
      <c r="O212" s="8" t="s">
        <v>249</v>
      </c>
      <c r="P212" s="13" t="s">
        <v>816</v>
      </c>
      <c r="Q212" s="51" t="s">
        <v>817</v>
      </c>
      <c r="R212" s="14" t="s">
        <v>398</v>
      </c>
      <c r="S212" s="8" t="s">
        <v>255</v>
      </c>
      <c r="T212" s="31"/>
    </row>
    <row r="213" spans="2:20" x14ac:dyDescent="0.25">
      <c r="B213" s="8">
        <v>202</v>
      </c>
      <c r="C213" s="9">
        <v>45826.456484027774</v>
      </c>
      <c r="D213" s="10" t="s">
        <v>202</v>
      </c>
      <c r="E213" s="21" t="s">
        <v>21</v>
      </c>
      <c r="F213" s="8">
        <v>2019</v>
      </c>
      <c r="G213" s="11" t="s">
        <v>595</v>
      </c>
      <c r="H213" s="8" t="s">
        <v>203</v>
      </c>
      <c r="I213" s="8" t="s">
        <v>68</v>
      </c>
      <c r="J213" s="12"/>
      <c r="K213" s="12" t="s">
        <v>28</v>
      </c>
      <c r="L213" s="8" t="s">
        <v>237</v>
      </c>
      <c r="M213" s="8" t="str">
        <f>VLOOKUP(Vehiculos2022911[[#This Row],[Proyecto]],[3]Proyectos!$C$6:$H$44,2,0)</f>
        <v>ST-TG-V05-0001</v>
      </c>
      <c r="N213" s="8" t="str">
        <f>VLOOKUP(Vehiculos2022911[[#This Row],[Proyecto]],[3]Proyectos!$C$6:$H$44,6,0)</f>
        <v>Operaciones Tecnicas</v>
      </c>
      <c r="O213" s="8" t="s">
        <v>641</v>
      </c>
      <c r="P213" s="47" t="s">
        <v>253</v>
      </c>
      <c r="Q213" s="51" t="s">
        <v>226</v>
      </c>
      <c r="R213" s="14">
        <v>46082</v>
      </c>
      <c r="S213" s="8" t="s">
        <v>255</v>
      </c>
      <c r="T213" s="31"/>
    </row>
    <row r="214" spans="2:20" x14ac:dyDescent="0.25">
      <c r="B214" s="8">
        <v>203</v>
      </c>
      <c r="C214" s="9">
        <v>45826.456484027774</v>
      </c>
      <c r="D214" s="10" t="s">
        <v>670</v>
      </c>
      <c r="E214" s="21" t="s">
        <v>671</v>
      </c>
      <c r="F214" s="8">
        <v>2006</v>
      </c>
      <c r="G214" s="8">
        <v>7600</v>
      </c>
      <c r="H214" s="12" t="s">
        <v>672</v>
      </c>
      <c r="I214" s="8" t="s">
        <v>68</v>
      </c>
      <c r="J214" s="12"/>
      <c r="K214" s="8" t="s">
        <v>236</v>
      </c>
      <c r="L214" s="8" t="s">
        <v>237</v>
      </c>
      <c r="M214" s="8" t="str">
        <f>VLOOKUP(Vehiculos2022911[[#This Row],[Proyecto]],[3]Proyectos!$C$6:$H$44,2,0)</f>
        <v>ST-TG-V05-0001</v>
      </c>
      <c r="N214" s="8" t="str">
        <f>VLOOKUP(Vehiculos2022911[[#This Row],[Proyecto]],[3]Proyectos!$C$6:$H$44,6,0)</f>
        <v>Operaciones Tecnicas</v>
      </c>
      <c r="O214" s="8" t="s">
        <v>641</v>
      </c>
      <c r="P214" s="13" t="s">
        <v>884</v>
      </c>
      <c r="Q214" s="51" t="s">
        <v>885</v>
      </c>
      <c r="R214" s="14" t="s">
        <v>886</v>
      </c>
      <c r="S214" s="8" t="s">
        <v>255</v>
      </c>
      <c r="T214" s="31"/>
    </row>
    <row r="215" spans="2:20" x14ac:dyDescent="0.25">
      <c r="B215" s="8">
        <v>204</v>
      </c>
      <c r="C215" s="9">
        <v>45826.456484027774</v>
      </c>
      <c r="D215" s="10" t="s">
        <v>673</v>
      </c>
      <c r="E215" s="21" t="s">
        <v>21</v>
      </c>
      <c r="F215" s="8">
        <v>2016</v>
      </c>
      <c r="G215" s="11" t="s">
        <v>595</v>
      </c>
      <c r="H215" s="8"/>
      <c r="I215" s="8" t="s">
        <v>68</v>
      </c>
      <c r="J215" s="12"/>
      <c r="K215" s="12" t="s">
        <v>28</v>
      </c>
      <c r="L215" s="8" t="s">
        <v>385</v>
      </c>
      <c r="M215" s="8" t="str">
        <f>VLOOKUP(Vehiculos2022911[[#This Row],[Proyecto]],[3]Proyectos!$C$6:$H$44,2,0)</f>
        <v>ST-TG-V05-0009</v>
      </c>
      <c r="N215" s="8" t="str">
        <f>VLOOKUP(Vehiculos2022911[[#This Row],[Proyecto]],[3]Proyectos!$C$6:$H$44,6,0)</f>
        <v>Operaciones Tecnicas</v>
      </c>
      <c r="O215" s="8" t="s">
        <v>527</v>
      </c>
      <c r="P215" s="13" t="s">
        <v>241</v>
      </c>
      <c r="Q215" s="51" t="s">
        <v>271</v>
      </c>
      <c r="R215" s="14">
        <v>45847</v>
      </c>
      <c r="S215" s="8" t="s">
        <v>255</v>
      </c>
      <c r="T215" s="31"/>
    </row>
    <row r="216" spans="2:20" x14ac:dyDescent="0.25">
      <c r="C216" s="23"/>
      <c r="E216" s="1"/>
      <c r="F216" s="1"/>
      <c r="I216" s="36"/>
      <c r="N216" s="50"/>
      <c r="P216" s="37"/>
      <c r="S216" s="3"/>
    </row>
    <row r="217" spans="2:20" x14ac:dyDescent="0.25">
      <c r="B217" s="19" t="s">
        <v>3</v>
      </c>
      <c r="C217" s="20" t="s">
        <v>204</v>
      </c>
    </row>
    <row r="218" spans="2:20" x14ac:dyDescent="0.25">
      <c r="B218" s="21"/>
      <c r="C218" s="22"/>
    </row>
    <row r="219" spans="2:20" x14ac:dyDescent="0.25">
      <c r="B219" s="21">
        <f>IF(C220&lt;&gt;"",B220+1,"")</f>
        <v>2</v>
      </c>
      <c r="C219" s="22">
        <v>44929.47589652778</v>
      </c>
    </row>
    <row r="220" spans="2:20" x14ac:dyDescent="0.25">
      <c r="B220" s="21">
        <f>IF(C220&lt;&gt;"",B221+1,"")</f>
        <v>1</v>
      </c>
      <c r="C220" s="22">
        <v>44901.599083680558</v>
      </c>
    </row>
    <row r="226" spans="3:14" x14ac:dyDescent="0.25">
      <c r="C226" s="23"/>
      <c r="D226" s="25"/>
      <c r="E226" s="23"/>
      <c r="F226" s="23"/>
      <c r="G226" s="25"/>
      <c r="H226" s="25"/>
      <c r="I226" s="26"/>
      <c r="J226" s="25"/>
      <c r="K226" s="25"/>
      <c r="L226" s="25"/>
      <c r="M226" s="25"/>
      <c r="N226" s="25"/>
    </row>
    <row r="227" spans="3:14" x14ac:dyDescent="0.25">
      <c r="C227" s="23"/>
      <c r="D227" s="25"/>
      <c r="E227" s="23"/>
      <c r="F227" s="23"/>
      <c r="G227" s="25"/>
      <c r="H227" s="25"/>
      <c r="I227" s="26"/>
      <c r="J227" s="25"/>
      <c r="K227" s="25"/>
      <c r="L227" s="25"/>
      <c r="M227" s="25"/>
      <c r="N227" s="25"/>
    </row>
    <row r="228" spans="3:14" x14ac:dyDescent="0.25">
      <c r="C228" s="23"/>
      <c r="D228" s="25"/>
      <c r="E228" s="23"/>
      <c r="F228" s="23"/>
      <c r="G228" s="25"/>
      <c r="H228" s="25"/>
      <c r="I228" s="26"/>
      <c r="J228" s="25"/>
      <c r="K228" s="25"/>
      <c r="L228" s="25"/>
      <c r="M228" s="25"/>
      <c r="N228" s="25"/>
    </row>
  </sheetData>
  <mergeCells count="2">
    <mergeCell ref="C6:D6"/>
    <mergeCell ref="E7:P9"/>
  </mergeCells>
  <conditionalFormatting sqref="D12:D67 D197:D216 D69:D194">
    <cfRule type="duplicateValues" dxfId="35" priority="6"/>
    <cfRule type="duplicateValues" dxfId="34" priority="7"/>
  </conditionalFormatting>
  <conditionalFormatting sqref="D68">
    <cfRule type="duplicateValues" dxfId="33" priority="2"/>
    <cfRule type="duplicateValues" dxfId="32" priority="3"/>
  </conditionalFormatting>
  <conditionalFormatting sqref="D195:D196">
    <cfRule type="duplicateValues" dxfId="31" priority="4"/>
    <cfRule type="duplicateValues" dxfId="30" priority="5"/>
  </conditionalFormatting>
  <conditionalFormatting sqref="P12:P45 P47:P215">
    <cfRule type="duplicateValues" dxfId="29" priority="1"/>
  </conditionalFormatting>
  <conditionalFormatting sqref="P195:P196">
    <cfRule type="duplicateValues" dxfId="28" priority="8"/>
  </conditionalFormatting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F70E-BCCA-4DED-8BF0-D2A0C296FC84}">
  <dimension ref="B5:T226"/>
  <sheetViews>
    <sheetView showGridLines="0" tabSelected="1" workbookViewId="0">
      <selection activeCell="E12" sqref="E12"/>
    </sheetView>
  </sheetViews>
  <sheetFormatPr baseColWidth="10" defaultRowHeight="15" x14ac:dyDescent="0.25"/>
  <cols>
    <col min="2" max="2" width="9.42578125" customWidth="1"/>
    <col min="3" max="3" width="25.85546875" customWidth="1"/>
    <col min="4" max="4" width="14.85546875" style="1" customWidth="1"/>
    <col min="5" max="5" width="19.42578125" customWidth="1"/>
    <col min="6" max="6" width="17.140625" customWidth="1"/>
    <col min="7" max="7" width="20.42578125" style="1" customWidth="1"/>
    <col min="8" max="8" width="22.28515625" style="1" customWidth="1"/>
    <col min="9" max="9" width="16.28515625" style="2" customWidth="1"/>
    <col min="10" max="10" width="14.5703125" style="1" customWidth="1"/>
    <col min="11" max="11" width="24.7109375" style="1" customWidth="1"/>
    <col min="12" max="12" width="38.140625" style="1" customWidth="1"/>
    <col min="13" max="13" width="23.28515625" style="1" customWidth="1"/>
    <col min="14" max="14" width="24.7109375" style="1" customWidth="1"/>
    <col min="15" max="15" width="27.140625" style="1" customWidth="1"/>
    <col min="16" max="16" width="33.7109375" style="1" customWidth="1"/>
    <col min="17" max="17" width="19.7109375" style="43" customWidth="1"/>
    <col min="18" max="18" width="19.7109375" style="1" customWidth="1"/>
    <col min="19" max="19" width="13" style="1" customWidth="1"/>
    <col min="20" max="20" width="47.5703125" style="3" customWidth="1"/>
  </cols>
  <sheetData>
    <row r="5" spans="2:20" ht="15.75" thickBot="1" x14ac:dyDescent="0.3"/>
    <row r="6" spans="2:20" ht="15" customHeight="1" thickBot="1" x14ac:dyDescent="0.3">
      <c r="C6" s="55" t="s">
        <v>0</v>
      </c>
      <c r="D6" s="56"/>
      <c r="E6" s="24">
        <f ca="1">NOW()</f>
        <v>45841.651941435186</v>
      </c>
    </row>
    <row r="7" spans="2:20" ht="19.5" customHeight="1" x14ac:dyDescent="0.25">
      <c r="C7" s="4"/>
      <c r="D7" s="1" t="s">
        <v>1</v>
      </c>
      <c r="E7" s="57" t="s">
        <v>2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44"/>
      <c r="R7" s="5"/>
      <c r="S7" s="5"/>
    </row>
    <row r="8" spans="2:20" ht="15" customHeight="1" x14ac:dyDescent="0.25">
      <c r="B8" s="6"/>
      <c r="C8" s="6"/>
      <c r="D8" s="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44"/>
      <c r="R8" s="5"/>
      <c r="S8" s="5"/>
    </row>
    <row r="9" spans="2:20" ht="15.75" customHeight="1" x14ac:dyDescent="0.25">
      <c r="B9" s="6"/>
      <c r="C9" s="6"/>
      <c r="D9" s="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44"/>
      <c r="R9" s="5"/>
      <c r="S9" s="5"/>
    </row>
    <row r="11" spans="2:20" s="7" customFormat="1" ht="25.5" customHeight="1" x14ac:dyDescent="0.25">
      <c r="B11" s="28" t="s">
        <v>3</v>
      </c>
      <c r="C11" s="28" t="s">
        <v>4</v>
      </c>
      <c r="D11" s="29" t="s">
        <v>5</v>
      </c>
      <c r="E11" s="28" t="s">
        <v>6</v>
      </c>
      <c r="F11" s="28" t="s">
        <v>7</v>
      </c>
      <c r="G11" s="28" t="s">
        <v>8</v>
      </c>
      <c r="H11" s="29" t="s">
        <v>9</v>
      </c>
      <c r="I11" s="28" t="s">
        <v>10</v>
      </c>
      <c r="J11" s="28" t="s">
        <v>11</v>
      </c>
      <c r="K11" s="29" t="s">
        <v>12</v>
      </c>
      <c r="L11" s="29" t="s">
        <v>13</v>
      </c>
      <c r="M11" s="29" t="s">
        <v>14</v>
      </c>
      <c r="N11" s="29" t="s">
        <v>15</v>
      </c>
      <c r="O11" s="29" t="s">
        <v>16</v>
      </c>
      <c r="P11" s="29" t="s">
        <v>280</v>
      </c>
      <c r="Q11" s="29" t="s">
        <v>17</v>
      </c>
      <c r="R11" s="30" t="s">
        <v>18</v>
      </c>
      <c r="S11" s="29" t="s">
        <v>19</v>
      </c>
      <c r="T11" s="28" t="s">
        <v>20</v>
      </c>
    </row>
    <row r="12" spans="2:20" x14ac:dyDescent="0.25">
      <c r="B12" s="8">
        <v>1</v>
      </c>
      <c r="C12" s="9">
        <v>45841.646958333331</v>
      </c>
      <c r="D12" s="15" t="s">
        <v>419</v>
      </c>
      <c r="E12" s="8" t="s">
        <v>21</v>
      </c>
      <c r="F12" s="8">
        <v>2022</v>
      </c>
      <c r="G12" s="11" t="s">
        <v>22</v>
      </c>
      <c r="H12" s="12" t="s">
        <v>655</v>
      </c>
      <c r="I12" s="8" t="s">
        <v>23</v>
      </c>
      <c r="J12" s="12" t="s">
        <v>319</v>
      </c>
      <c r="K12" s="8" t="s">
        <v>867</v>
      </c>
      <c r="L12" s="8" t="s">
        <v>257</v>
      </c>
      <c r="M12" s="8" t="str">
        <f>VLOOKUP(Vehiculos202210[[#This Row],[Proyecto]],[5]Proyectos!$C$6:$H$44,2)</f>
        <v>IC-TG-F13-0016</v>
      </c>
      <c r="N12" s="8" t="str">
        <f>VLOOKUP(Vehiculos202210[[#This Row],[Proyecto]],[5]Proyectos!$C$6:$H$44,5)</f>
        <v>Gadiel Flores</v>
      </c>
      <c r="O12" s="8"/>
      <c r="P12" s="13" t="s">
        <v>296</v>
      </c>
      <c r="Q12" s="51" t="s">
        <v>297</v>
      </c>
      <c r="R12" s="14">
        <v>45992</v>
      </c>
      <c r="S12" s="8" t="s">
        <v>255</v>
      </c>
      <c r="T12" s="31"/>
    </row>
    <row r="13" spans="2:20" x14ac:dyDescent="0.25">
      <c r="B13" s="8">
        <v>2</v>
      </c>
      <c r="C13" s="9">
        <v>45841.646958333331</v>
      </c>
      <c r="D13" s="10" t="s">
        <v>420</v>
      </c>
      <c r="E13" s="8" t="s">
        <v>26</v>
      </c>
      <c r="F13" s="8">
        <v>2022</v>
      </c>
      <c r="G13" s="11" t="s">
        <v>357</v>
      </c>
      <c r="H13" s="8" t="s">
        <v>276</v>
      </c>
      <c r="I13" s="8" t="s">
        <v>23</v>
      </c>
      <c r="J13" s="12" t="s">
        <v>281</v>
      </c>
      <c r="K13" s="8" t="s">
        <v>24</v>
      </c>
      <c r="L13" s="8" t="s">
        <v>27</v>
      </c>
      <c r="M13" s="8" t="str">
        <f>VLOOKUP(Vehiculos202210[[#This Row],[Proyecto]],[5]Proyectos!$C$6:$H$44,2)</f>
        <v>IC-CL-F03-0007</v>
      </c>
      <c r="N13" s="8" t="str">
        <f>VLOOKUP(Vehiculos202210[[#This Row],[Proyecto]],[5]Proyectos!$C$6:$H$44,5)</f>
        <v>Dennis Borjas</v>
      </c>
      <c r="O13" s="8" t="s">
        <v>25</v>
      </c>
      <c r="P13" s="47" t="s">
        <v>347</v>
      </c>
      <c r="Q13" s="51">
        <v>501198511768</v>
      </c>
      <c r="R13" s="14">
        <v>46559</v>
      </c>
      <c r="S13" s="8" t="s">
        <v>255</v>
      </c>
      <c r="T13" s="31"/>
    </row>
    <row r="14" spans="2:20" x14ac:dyDescent="0.25">
      <c r="B14" s="8">
        <v>3</v>
      </c>
      <c r="C14" s="9">
        <v>45841.646958333331</v>
      </c>
      <c r="D14" s="10" t="s">
        <v>421</v>
      </c>
      <c r="E14" s="8" t="s">
        <v>26</v>
      </c>
      <c r="F14" s="8">
        <v>2020</v>
      </c>
      <c r="G14" s="11" t="s">
        <v>357</v>
      </c>
      <c r="H14" s="12" t="s">
        <v>596</v>
      </c>
      <c r="I14" s="8" t="s">
        <v>23</v>
      </c>
      <c r="J14" s="12" t="s">
        <v>319</v>
      </c>
      <c r="K14" s="8" t="s">
        <v>33</v>
      </c>
      <c r="L14" s="8" t="s">
        <v>27</v>
      </c>
      <c r="M14" s="8" t="str">
        <f>VLOOKUP(Vehiculos202210[[#This Row],[Proyecto]],[5]Proyectos!$C$6:$H$44,2)</f>
        <v>IC-CL-F03-0007</v>
      </c>
      <c r="N14" s="8" t="str">
        <f>VLOOKUP(Vehiculos202210[[#This Row],[Proyecto]],[5]Proyectos!$C$6:$H$44,5)</f>
        <v>Dennis Borjas</v>
      </c>
      <c r="O14" s="8" t="s">
        <v>25</v>
      </c>
      <c r="P14" s="13" t="s">
        <v>849</v>
      </c>
      <c r="Q14" s="51">
        <v>101200201820</v>
      </c>
      <c r="R14" s="14">
        <v>47516</v>
      </c>
      <c r="S14" s="8" t="s">
        <v>255</v>
      </c>
      <c r="T14" s="31"/>
    </row>
    <row r="15" spans="2:20" ht="16.5" customHeight="1" x14ac:dyDescent="0.25">
      <c r="B15" s="8">
        <v>4</v>
      </c>
      <c r="C15" s="9">
        <v>45841.646958333331</v>
      </c>
      <c r="D15" s="15" t="s">
        <v>422</v>
      </c>
      <c r="E15" s="8" t="s">
        <v>21</v>
      </c>
      <c r="F15" s="8">
        <v>2021</v>
      </c>
      <c r="G15" s="11" t="s">
        <v>22</v>
      </c>
      <c r="H15" s="12" t="s">
        <v>282</v>
      </c>
      <c r="I15" s="8" t="s">
        <v>23</v>
      </c>
      <c r="J15" s="12" t="s">
        <v>281</v>
      </c>
      <c r="K15" s="8" t="s">
        <v>217</v>
      </c>
      <c r="L15" s="8" t="s">
        <v>29</v>
      </c>
      <c r="M15" s="8" t="str">
        <f>VLOOKUP(Vehiculos202210[[#This Row],[Proyecto]],[5]Proyectos!$C$6:$H$44,2)</f>
        <v>IC-TG-F04-0015</v>
      </c>
      <c r="N15" s="8" t="str">
        <f>VLOOKUP(Vehiculos202210[[#This Row],[Proyecto]],[5]Proyectos!$C$6:$H$44,5)</f>
        <v>Marco Callejas</v>
      </c>
      <c r="O15" s="8" t="s">
        <v>30</v>
      </c>
      <c r="P15" s="13" t="s">
        <v>31</v>
      </c>
      <c r="Q15" s="51" t="s">
        <v>32</v>
      </c>
      <c r="R15" s="14">
        <v>45093</v>
      </c>
      <c r="S15" s="8" t="s">
        <v>254</v>
      </c>
      <c r="T15" s="45" t="s">
        <v>734</v>
      </c>
    </row>
    <row r="16" spans="2:20" x14ac:dyDescent="0.25">
      <c r="B16" s="8">
        <v>5</v>
      </c>
      <c r="C16" s="9">
        <v>45841.646958333331</v>
      </c>
      <c r="D16" s="10" t="s">
        <v>423</v>
      </c>
      <c r="E16" s="8" t="s">
        <v>26</v>
      </c>
      <c r="F16" s="8">
        <v>2021</v>
      </c>
      <c r="G16" s="11" t="s">
        <v>357</v>
      </c>
      <c r="H16" s="8" t="s">
        <v>365</v>
      </c>
      <c r="I16" s="8" t="s">
        <v>23</v>
      </c>
      <c r="J16" s="12" t="s">
        <v>319</v>
      </c>
      <c r="K16" s="8" t="s">
        <v>33</v>
      </c>
      <c r="L16" s="8" t="s">
        <v>362</v>
      </c>
      <c r="M16" s="8" t="str">
        <f>VLOOKUP(Vehiculos202210[[#This Row],[Proyecto]],[5]Proyectos!$C$6:$H$44,2)</f>
        <v>IC-CL-F03-0007</v>
      </c>
      <c r="N16" s="8" t="str">
        <f>VLOOKUP(Vehiculos202210[[#This Row],[Proyecto]],[5]Proyectos!$C$6:$H$44,5)</f>
        <v>Dennis Borjas</v>
      </c>
      <c r="O16" s="8" t="s">
        <v>25</v>
      </c>
      <c r="P16" s="13" t="s">
        <v>693</v>
      </c>
      <c r="Q16" s="51" t="s">
        <v>850</v>
      </c>
      <c r="R16" s="14">
        <v>46475</v>
      </c>
      <c r="S16" s="8" t="s">
        <v>255</v>
      </c>
      <c r="T16" s="31"/>
    </row>
    <row r="17" spans="2:20" x14ac:dyDescent="0.25">
      <c r="B17" s="8">
        <v>6</v>
      </c>
      <c r="C17" s="9">
        <v>45841.646958333331</v>
      </c>
      <c r="D17" s="10" t="s">
        <v>424</v>
      </c>
      <c r="E17" s="8" t="s">
        <v>26</v>
      </c>
      <c r="F17" s="8">
        <v>2024</v>
      </c>
      <c r="G17" s="11" t="s">
        <v>357</v>
      </c>
      <c r="H17" s="32"/>
      <c r="I17" s="8" t="s">
        <v>23</v>
      </c>
      <c r="J17" s="12" t="s">
        <v>319</v>
      </c>
      <c r="K17" s="8" t="s">
        <v>33</v>
      </c>
      <c r="L17" s="8" t="s">
        <v>362</v>
      </c>
      <c r="M17" s="8" t="str">
        <f>VLOOKUP(Vehiculos202210[[#This Row],[Proyecto]],[5]Proyectos!$C$6:$H$44,2)</f>
        <v>IC-CL-F03-0007</v>
      </c>
      <c r="N17" s="8" t="str">
        <f>VLOOKUP(Vehiculos202210[[#This Row],[Proyecto]],[5]Proyectos!$C$6:$H$44,5)</f>
        <v>Dennis Borjas</v>
      </c>
      <c r="O17" s="8" t="s">
        <v>25</v>
      </c>
      <c r="P17" s="13" t="s">
        <v>525</v>
      </c>
      <c r="Q17" s="51" t="s">
        <v>851</v>
      </c>
      <c r="R17" s="14">
        <v>46684</v>
      </c>
      <c r="S17" s="8" t="s">
        <v>255</v>
      </c>
      <c r="T17" s="31"/>
    </row>
    <row r="18" spans="2:20" x14ac:dyDescent="0.25">
      <c r="B18" s="8">
        <v>7</v>
      </c>
      <c r="C18" s="9">
        <v>45841.646958333331</v>
      </c>
      <c r="D18" s="15" t="s">
        <v>425</v>
      </c>
      <c r="E18" s="8" t="s">
        <v>26</v>
      </c>
      <c r="F18" s="8">
        <v>2022</v>
      </c>
      <c r="G18" s="11" t="s">
        <v>357</v>
      </c>
      <c r="H18" s="12" t="s">
        <v>277</v>
      </c>
      <c r="I18" s="8" t="s">
        <v>23</v>
      </c>
      <c r="J18" s="12" t="s">
        <v>281</v>
      </c>
      <c r="K18" s="8" t="s">
        <v>24</v>
      </c>
      <c r="L18" s="8" t="s">
        <v>362</v>
      </c>
      <c r="M18" s="8" t="str">
        <f>VLOOKUP(Vehiculos202210[[#This Row],[Proyecto]],[5]Proyectos!$C$6:$H$44,2)</f>
        <v>IC-CL-F03-0007</v>
      </c>
      <c r="N18" s="8" t="str">
        <f>VLOOKUP(Vehiculos202210[[#This Row],[Proyecto]],[5]Proyectos!$C$6:$H$44,5)</f>
        <v>Dennis Borjas</v>
      </c>
      <c r="O18" s="8" t="s">
        <v>25</v>
      </c>
      <c r="P18" s="13" t="s">
        <v>228</v>
      </c>
      <c r="Q18" s="51">
        <v>501198307961</v>
      </c>
      <c r="R18" s="14">
        <v>46410</v>
      </c>
      <c r="S18" s="8" t="s">
        <v>255</v>
      </c>
      <c r="T18" s="31"/>
    </row>
    <row r="19" spans="2:20" x14ac:dyDescent="0.25">
      <c r="B19" s="8">
        <v>8</v>
      </c>
      <c r="C19" s="9">
        <v>45841.646958333331</v>
      </c>
      <c r="D19" s="15" t="s">
        <v>426</v>
      </c>
      <c r="E19" s="8" t="s">
        <v>21</v>
      </c>
      <c r="F19" s="8">
        <v>2023</v>
      </c>
      <c r="G19" s="8" t="s">
        <v>22</v>
      </c>
      <c r="H19" s="8" t="s">
        <v>653</v>
      </c>
      <c r="I19" s="8" t="s">
        <v>23</v>
      </c>
      <c r="J19" s="12" t="s">
        <v>319</v>
      </c>
      <c r="K19" s="8" t="s">
        <v>24</v>
      </c>
      <c r="L19" s="8" t="s">
        <v>27</v>
      </c>
      <c r="M19" s="8" t="str">
        <f>VLOOKUP(Vehiculos202210[[#This Row],[Proyecto]],[5]Proyectos!$C$6:$H$44,2)</f>
        <v>IC-CL-F03-0007</v>
      </c>
      <c r="N19" s="8" t="str">
        <f>VLOOKUP(Vehiculos202210[[#This Row],[Proyecto]],[5]Proyectos!$C$6:$H$44,5)</f>
        <v>Dennis Borjas</v>
      </c>
      <c r="O19" s="8" t="s">
        <v>25</v>
      </c>
      <c r="P19" s="13" t="s">
        <v>636</v>
      </c>
      <c r="Q19" s="35">
        <v>1806196300382</v>
      </c>
      <c r="R19" s="14">
        <v>45893</v>
      </c>
      <c r="S19" s="8" t="s">
        <v>255</v>
      </c>
      <c r="T19" s="31"/>
    </row>
    <row r="20" spans="2:20" x14ac:dyDescent="0.25">
      <c r="B20" s="8">
        <v>9</v>
      </c>
      <c r="C20" s="9">
        <v>45841.646958333331</v>
      </c>
      <c r="D20" s="10" t="s">
        <v>427</v>
      </c>
      <c r="E20" s="21" t="s">
        <v>646</v>
      </c>
      <c r="F20" s="8">
        <v>2024</v>
      </c>
      <c r="G20" s="11" t="s">
        <v>606</v>
      </c>
      <c r="H20" s="32" t="s">
        <v>798</v>
      </c>
      <c r="I20" s="8" t="s">
        <v>23</v>
      </c>
      <c r="J20" s="12" t="s">
        <v>35</v>
      </c>
      <c r="K20" s="8" t="s">
        <v>236</v>
      </c>
      <c r="L20" s="8" t="s">
        <v>34</v>
      </c>
      <c r="M20" s="8" t="str">
        <f>VLOOKUP(Vehiculos202210[[#This Row],[Proyecto]],[5]Proyectos!$C$6:$H$44,2)</f>
        <v>IC-TG-F09-0019</v>
      </c>
      <c r="N20" s="8" t="str">
        <f>VLOOKUP(Vehiculos202210[[#This Row],[Proyecto]],[5]Proyectos!$C$6:$H$44,5)</f>
        <v>Max Alvarez</v>
      </c>
      <c r="O20" s="8" t="s">
        <v>242</v>
      </c>
      <c r="P20" s="13" t="s">
        <v>564</v>
      </c>
      <c r="Q20" s="51" t="s">
        <v>210</v>
      </c>
      <c r="R20" s="14">
        <v>45292</v>
      </c>
      <c r="S20" s="8" t="s">
        <v>255</v>
      </c>
      <c r="T20" s="31"/>
    </row>
    <row r="21" spans="2:20" x14ac:dyDescent="0.25">
      <c r="B21" s="8">
        <v>10</v>
      </c>
      <c r="C21" s="9">
        <v>45841.646958333331</v>
      </c>
      <c r="D21" s="15" t="s">
        <v>428</v>
      </c>
      <c r="E21" s="8" t="s">
        <v>21</v>
      </c>
      <c r="F21" s="8">
        <v>2023</v>
      </c>
      <c r="G21" s="11" t="s">
        <v>22</v>
      </c>
      <c r="H21" s="8" t="s">
        <v>643</v>
      </c>
      <c r="I21" s="8" t="s">
        <v>23</v>
      </c>
      <c r="J21" s="12" t="s">
        <v>35</v>
      </c>
      <c r="K21" s="8" t="s">
        <v>28</v>
      </c>
      <c r="L21" s="8" t="s">
        <v>37</v>
      </c>
      <c r="M21" s="8" t="str">
        <f>VLOOKUP(Vehiculos202210[[#This Row],[Proyecto]],[5]Proyectos!$C$6:$H$44,2)</f>
        <v>IC-TG-F04-0015</v>
      </c>
      <c r="N21" s="8" t="str">
        <f>VLOOKUP(Vehiculos202210[[#This Row],[Proyecto]],[5]Proyectos!$C$6:$H$44,5)</f>
        <v>Marco Callejas</v>
      </c>
      <c r="O21" s="8" t="s">
        <v>270</v>
      </c>
      <c r="P21" s="13" t="s">
        <v>48</v>
      </c>
      <c r="Q21" s="51" t="s">
        <v>268</v>
      </c>
      <c r="R21" s="14">
        <v>45121</v>
      </c>
      <c r="S21" s="8" t="s">
        <v>254</v>
      </c>
      <c r="T21" s="45" t="s">
        <v>734</v>
      </c>
    </row>
    <row r="22" spans="2:20" s="2" customFormat="1" x14ac:dyDescent="0.25">
      <c r="B22" s="8">
        <v>11</v>
      </c>
      <c r="C22" s="9">
        <v>45841.646958333331</v>
      </c>
      <c r="D22" s="33" t="s">
        <v>429</v>
      </c>
      <c r="E22" s="12" t="s">
        <v>21</v>
      </c>
      <c r="F22" s="12">
        <v>2023</v>
      </c>
      <c r="G22" s="11" t="s">
        <v>22</v>
      </c>
      <c r="H22" s="12" t="s">
        <v>526</v>
      </c>
      <c r="I22" s="8" t="s">
        <v>23</v>
      </c>
      <c r="J22" s="12" t="s">
        <v>281</v>
      </c>
      <c r="K22" s="12" t="s">
        <v>43</v>
      </c>
      <c r="L22" s="8" t="s">
        <v>237</v>
      </c>
      <c r="M22" s="8" t="str">
        <f>VLOOKUP(Vehiculos202210[[#This Row],[Proyecto]],[5]Proyectos!$C$6:$H$44,2)</f>
        <v>ST-TG-V05-0001</v>
      </c>
      <c r="N22" s="8" t="str">
        <f>VLOOKUP(Vehiculos202210[[#This Row],[Proyecto]],[5]Proyectos!$C$6:$H$44,5)</f>
        <v>Efrain Mejia</v>
      </c>
      <c r="O22" s="8" t="s">
        <v>641</v>
      </c>
      <c r="P22" s="27" t="s">
        <v>781</v>
      </c>
      <c r="Q22" s="51" t="s">
        <v>745</v>
      </c>
      <c r="R22" s="16" t="s">
        <v>746</v>
      </c>
      <c r="S22" s="8" t="s">
        <v>255</v>
      </c>
      <c r="T22" s="45"/>
    </row>
    <row r="23" spans="2:20" x14ac:dyDescent="0.25">
      <c r="B23" s="8">
        <v>12</v>
      </c>
      <c r="C23" s="9">
        <v>45841.646958333331</v>
      </c>
      <c r="D23" s="33" t="s">
        <v>430</v>
      </c>
      <c r="E23" s="12" t="s">
        <v>351</v>
      </c>
      <c r="F23" s="12">
        <v>2022</v>
      </c>
      <c r="G23" s="11" t="s">
        <v>352</v>
      </c>
      <c r="H23" s="12" t="s">
        <v>353</v>
      </c>
      <c r="I23" s="8" t="s">
        <v>23</v>
      </c>
      <c r="J23" s="12" t="s">
        <v>319</v>
      </c>
      <c r="K23" s="12" t="s">
        <v>236</v>
      </c>
      <c r="L23" s="8" t="s">
        <v>39</v>
      </c>
      <c r="M23" s="8" t="str">
        <f>VLOOKUP(Vehiculos202210[[#This Row],[Proyecto]],[5]Proyectos!$C$6:$H$44,2)</f>
        <v>IC-TG-F04-0017</v>
      </c>
      <c r="N23" s="8" t="str">
        <f>VLOOKUP(Vehiculos202210[[#This Row],[Proyecto]],[5]Proyectos!$C$6:$H$44,5)</f>
        <v>Marco Callejas</v>
      </c>
      <c r="O23" s="8" t="s">
        <v>868</v>
      </c>
      <c r="P23" s="27" t="s">
        <v>675</v>
      </c>
      <c r="Q23" s="51" t="s">
        <v>40</v>
      </c>
      <c r="R23" s="16">
        <v>44821</v>
      </c>
      <c r="S23" s="8" t="s">
        <v>254</v>
      </c>
      <c r="T23" s="45" t="s">
        <v>734</v>
      </c>
    </row>
    <row r="24" spans="2:20" x14ac:dyDescent="0.25">
      <c r="B24" s="8">
        <v>13</v>
      </c>
      <c r="C24" s="9">
        <v>45841.646958333331</v>
      </c>
      <c r="D24" s="15" t="s">
        <v>431</v>
      </c>
      <c r="E24" s="8" t="s">
        <v>21</v>
      </c>
      <c r="F24" s="8">
        <v>2022</v>
      </c>
      <c r="G24" s="11" t="s">
        <v>22</v>
      </c>
      <c r="H24" s="12" t="s">
        <v>279</v>
      </c>
      <c r="I24" s="8" t="s">
        <v>23</v>
      </c>
      <c r="J24" s="12" t="s">
        <v>281</v>
      </c>
      <c r="K24" s="8" t="s">
        <v>236</v>
      </c>
      <c r="L24" s="8" t="s">
        <v>41</v>
      </c>
      <c r="M24" s="8" t="str">
        <f>VLOOKUP(Vehiculos202210[[#This Row],[Proyecto]],[5]Proyectos!$C$6:$H$44,2)</f>
        <v>ST-TG-V05-0005</v>
      </c>
      <c r="N24" s="8" t="str">
        <f>VLOOKUP(Vehiculos202210[[#This Row],[Proyecto]],[5]Proyectos!$C$6:$H$44,5)</f>
        <v>Efrain Mejia</v>
      </c>
      <c r="O24" s="8" t="s">
        <v>249</v>
      </c>
      <c r="P24" s="13" t="s">
        <v>656</v>
      </c>
      <c r="Q24" s="51" t="s">
        <v>657</v>
      </c>
      <c r="R24" s="14">
        <v>46106</v>
      </c>
      <c r="S24" s="8" t="s">
        <v>255</v>
      </c>
      <c r="T24" s="31"/>
    </row>
    <row r="25" spans="2:20" x14ac:dyDescent="0.25">
      <c r="B25" s="8">
        <v>14</v>
      </c>
      <c r="C25" s="9">
        <v>45841.646958333331</v>
      </c>
      <c r="D25" s="18" t="s">
        <v>432</v>
      </c>
      <c r="E25" s="8" t="s">
        <v>26</v>
      </c>
      <c r="F25" s="8">
        <v>2020</v>
      </c>
      <c r="G25" s="11" t="s">
        <v>357</v>
      </c>
      <c r="H25" s="12" t="s">
        <v>751</v>
      </c>
      <c r="I25" s="8" t="s">
        <v>23</v>
      </c>
      <c r="J25" s="12" t="s">
        <v>281</v>
      </c>
      <c r="K25" s="12" t="s">
        <v>28</v>
      </c>
      <c r="L25" s="8" t="s">
        <v>29</v>
      </c>
      <c r="M25" s="8" t="str">
        <f>VLOOKUP(Vehiculos202210[[#This Row],[Proyecto]],[5]Proyectos!$C$6:$H$44,2)</f>
        <v>IC-TG-F04-0015</v>
      </c>
      <c r="N25" s="8" t="str">
        <f>VLOOKUP(Vehiculos202210[[#This Row],[Proyecto]],[5]Proyectos!$C$6:$H$44,5)</f>
        <v>Marco Callejas</v>
      </c>
      <c r="O25" s="8" t="s">
        <v>30</v>
      </c>
      <c r="P25" s="27" t="s">
        <v>887</v>
      </c>
      <c r="Q25" s="52" t="s">
        <v>336</v>
      </c>
      <c r="R25" s="16">
        <v>45145</v>
      </c>
      <c r="S25" s="8" t="s">
        <v>254</v>
      </c>
      <c r="T25" s="45" t="s">
        <v>734</v>
      </c>
    </row>
    <row r="26" spans="2:20" x14ac:dyDescent="0.25">
      <c r="B26" s="8">
        <v>15</v>
      </c>
      <c r="C26" s="9">
        <v>45841.646958333331</v>
      </c>
      <c r="D26" s="15" t="s">
        <v>433</v>
      </c>
      <c r="E26" s="8" t="s">
        <v>26</v>
      </c>
      <c r="F26" s="8">
        <v>2024</v>
      </c>
      <c r="G26" s="11" t="s">
        <v>357</v>
      </c>
      <c r="H26" s="8" t="s">
        <v>870</v>
      </c>
      <c r="I26" s="8" t="s">
        <v>23</v>
      </c>
      <c r="J26" s="12" t="s">
        <v>319</v>
      </c>
      <c r="K26" s="8" t="s">
        <v>33</v>
      </c>
      <c r="L26" s="8" t="s">
        <v>362</v>
      </c>
      <c r="M26" s="8" t="str">
        <f>VLOOKUP(Vehiculos202210[[#This Row],[Proyecto]],[5]Proyectos!$C$6:$H$44,2)</f>
        <v>IC-CL-F03-0007</v>
      </c>
      <c r="N26" s="8" t="str">
        <f>VLOOKUP(Vehiculos202210[[#This Row],[Proyecto]],[5]Proyectos!$C$6:$H$44,5)</f>
        <v>Dennis Borjas</v>
      </c>
      <c r="O26" s="8" t="s">
        <v>25</v>
      </c>
      <c r="P26" s="13" t="s">
        <v>676</v>
      </c>
      <c r="Q26" s="51">
        <v>1071997023439</v>
      </c>
      <c r="R26" s="14">
        <v>47931</v>
      </c>
      <c r="S26" s="8" t="s">
        <v>255</v>
      </c>
      <c r="T26" s="31"/>
    </row>
    <row r="27" spans="2:20" ht="16.5" customHeight="1" x14ac:dyDescent="0.25">
      <c r="B27" s="8">
        <v>16</v>
      </c>
      <c r="C27" s="9">
        <v>45841.646958333331</v>
      </c>
      <c r="D27" s="15" t="s">
        <v>434</v>
      </c>
      <c r="E27" s="8" t="s">
        <v>26</v>
      </c>
      <c r="F27" s="8">
        <v>2024</v>
      </c>
      <c r="G27" s="11" t="s">
        <v>357</v>
      </c>
      <c r="H27" s="8" t="s">
        <v>712</v>
      </c>
      <c r="I27" s="8" t="s">
        <v>23</v>
      </c>
      <c r="J27" s="12" t="s">
        <v>319</v>
      </c>
      <c r="K27" s="8" t="s">
        <v>33</v>
      </c>
      <c r="L27" s="8" t="s">
        <v>362</v>
      </c>
      <c r="M27" s="8" t="str">
        <f>VLOOKUP(Vehiculos202210[[#This Row],[Proyecto]],[5]Proyectos!$C$6:$H$44,2)</f>
        <v>IC-CL-F03-0007</v>
      </c>
      <c r="N27" s="8" t="str">
        <f>VLOOKUP(Vehiculos202210[[#This Row],[Proyecto]],[5]Proyectos!$C$6:$H$44,5)</f>
        <v>Dennis Borjas</v>
      </c>
      <c r="O27" s="8" t="s">
        <v>25</v>
      </c>
      <c r="P27" s="13" t="s">
        <v>752</v>
      </c>
      <c r="Q27" s="51" t="s">
        <v>735</v>
      </c>
      <c r="R27" s="14">
        <v>46342</v>
      </c>
      <c r="S27" s="8" t="s">
        <v>255</v>
      </c>
      <c r="T27" s="31"/>
    </row>
    <row r="28" spans="2:20" x14ac:dyDescent="0.25">
      <c r="B28" s="8">
        <v>17</v>
      </c>
      <c r="C28" s="9">
        <v>45841.646958333331</v>
      </c>
      <c r="D28" s="15" t="s">
        <v>435</v>
      </c>
      <c r="E28" s="8" t="s">
        <v>21</v>
      </c>
      <c r="F28" s="8">
        <v>2021</v>
      </c>
      <c r="G28" s="11" t="s">
        <v>22</v>
      </c>
      <c r="H28" s="12" t="s">
        <v>42</v>
      </c>
      <c r="I28" s="8" t="s">
        <v>23</v>
      </c>
      <c r="J28" s="12" t="s">
        <v>35</v>
      </c>
      <c r="K28" s="8" t="s">
        <v>236</v>
      </c>
      <c r="L28" s="8" t="s">
        <v>41</v>
      </c>
      <c r="M28" s="8" t="str">
        <f>VLOOKUP(Vehiculos202210[[#This Row],[Proyecto]],[5]Proyectos!$C$6:$H$44,2)</f>
        <v>ST-TG-V05-0005</v>
      </c>
      <c r="N28" s="8" t="str">
        <f>VLOOKUP(Vehiculos202210[[#This Row],[Proyecto]],[5]Proyectos!$C$6:$H$44,5)</f>
        <v>Efrain Mejia</v>
      </c>
      <c r="O28" s="8" t="s">
        <v>249</v>
      </c>
      <c r="P28" s="13" t="s">
        <v>888</v>
      </c>
      <c r="Q28" s="51" t="s">
        <v>889</v>
      </c>
      <c r="R28" s="14">
        <v>46033</v>
      </c>
      <c r="S28" s="8" t="s">
        <v>255</v>
      </c>
      <c r="T28" s="31"/>
    </row>
    <row r="29" spans="2:20" x14ac:dyDescent="0.25">
      <c r="B29" s="8">
        <v>18</v>
      </c>
      <c r="C29" s="9">
        <v>45841.646958333331</v>
      </c>
      <c r="D29" s="15" t="s">
        <v>436</v>
      </c>
      <c r="E29" s="8" t="s">
        <v>26</v>
      </c>
      <c r="F29" s="8">
        <v>2021</v>
      </c>
      <c r="G29" s="11" t="s">
        <v>357</v>
      </c>
      <c r="H29" s="8" t="s">
        <v>674</v>
      </c>
      <c r="I29" s="8" t="s">
        <v>23</v>
      </c>
      <c r="J29" s="12" t="s">
        <v>319</v>
      </c>
      <c r="K29" s="8" t="s">
        <v>43</v>
      </c>
      <c r="L29" s="8" t="s">
        <v>44</v>
      </c>
      <c r="M29" s="8" t="str">
        <f>VLOOKUP(Vehiculos202210[[#This Row],[Proyecto]],[5]Proyectos!$C$6:$H$44,2)</f>
        <v>IC-SI-F10-0009</v>
      </c>
      <c r="N29" s="8" t="str">
        <f>VLOOKUP(Vehiculos202210[[#This Row],[Proyecto]],[5]Proyectos!$C$6:$H$44,5)</f>
        <v>Oscar Roque</v>
      </c>
      <c r="O29" s="8" t="s">
        <v>45</v>
      </c>
      <c r="P29" s="13" t="s">
        <v>227</v>
      </c>
      <c r="Q29" s="51" t="s">
        <v>379</v>
      </c>
      <c r="R29" s="14">
        <v>46728</v>
      </c>
      <c r="S29" s="8" t="s">
        <v>255</v>
      </c>
      <c r="T29" s="31"/>
    </row>
    <row r="30" spans="2:20" x14ac:dyDescent="0.25">
      <c r="B30" s="8">
        <v>19</v>
      </c>
      <c r="C30" s="9">
        <v>45841.646958333331</v>
      </c>
      <c r="D30" s="15" t="s">
        <v>437</v>
      </c>
      <c r="E30" s="8" t="s">
        <v>21</v>
      </c>
      <c r="F30" s="8">
        <v>2023</v>
      </c>
      <c r="G30" s="11" t="s">
        <v>22</v>
      </c>
      <c r="H30" s="38" t="s">
        <v>639</v>
      </c>
      <c r="I30" s="8" t="s">
        <v>23</v>
      </c>
      <c r="J30" s="12" t="s">
        <v>35</v>
      </c>
      <c r="K30" s="12" t="s">
        <v>36</v>
      </c>
      <c r="L30" s="8" t="s">
        <v>37</v>
      </c>
      <c r="M30" s="8" t="str">
        <f>VLOOKUP(Vehiculos202210[[#This Row],[Proyecto]],[5]Proyectos!$C$6:$H$44,2)</f>
        <v>IC-TG-F04-0015</v>
      </c>
      <c r="N30" s="8" t="str">
        <f>VLOOKUP(Vehiculos202210[[#This Row],[Proyecto]],[5]Proyectos!$C$6:$H$44,5)</f>
        <v>Marco Callejas</v>
      </c>
      <c r="O30" s="8" t="s">
        <v>270</v>
      </c>
      <c r="P30" s="13" t="s">
        <v>405</v>
      </c>
      <c r="Q30" s="51" t="s">
        <v>542</v>
      </c>
      <c r="R30" s="14">
        <v>45628</v>
      </c>
      <c r="S30" s="8" t="s">
        <v>255</v>
      </c>
      <c r="T30" s="31"/>
    </row>
    <row r="31" spans="2:20" s="2" customFormat="1" x14ac:dyDescent="0.25">
      <c r="B31" s="8">
        <v>20</v>
      </c>
      <c r="C31" s="9">
        <v>45841.646958333331</v>
      </c>
      <c r="D31" s="15" t="s">
        <v>438</v>
      </c>
      <c r="E31" s="8" t="s">
        <v>21</v>
      </c>
      <c r="F31" s="8">
        <v>2023</v>
      </c>
      <c r="G31" s="11" t="s">
        <v>22</v>
      </c>
      <c r="H31" s="8" t="s">
        <v>599</v>
      </c>
      <c r="I31" s="8" t="s">
        <v>23</v>
      </c>
      <c r="J31" s="12" t="s">
        <v>281</v>
      </c>
      <c r="K31" s="8" t="s">
        <v>534</v>
      </c>
      <c r="L31" s="8" t="s">
        <v>237</v>
      </c>
      <c r="M31" s="8" t="str">
        <f>VLOOKUP(Vehiculos202210[[#This Row],[Proyecto]],[5]Proyectos!$C$6:$H$44,2)</f>
        <v>ST-TG-V05-0001</v>
      </c>
      <c r="N31" s="8" t="str">
        <f>VLOOKUP(Vehiculos202210[[#This Row],[Proyecto]],[5]Proyectos!$C$6:$H$44,5)</f>
        <v>Efrain Mejia</v>
      </c>
      <c r="O31" s="8" t="s">
        <v>641</v>
      </c>
      <c r="P31" s="13" t="s">
        <v>677</v>
      </c>
      <c r="Q31" s="51" t="s">
        <v>591</v>
      </c>
      <c r="R31" s="14" t="s">
        <v>592</v>
      </c>
      <c r="S31" s="8" t="s">
        <v>255</v>
      </c>
      <c r="T31" s="31"/>
    </row>
    <row r="32" spans="2:20" x14ac:dyDescent="0.25">
      <c r="B32" s="8">
        <v>21</v>
      </c>
      <c r="C32" s="9">
        <v>45841.646958333331</v>
      </c>
      <c r="D32" s="15" t="s">
        <v>439</v>
      </c>
      <c r="E32" s="8" t="s">
        <v>21</v>
      </c>
      <c r="F32" s="8">
        <v>2022</v>
      </c>
      <c r="G32" s="8" t="s">
        <v>22</v>
      </c>
      <c r="H32" s="12" t="s">
        <v>600</v>
      </c>
      <c r="I32" s="8" t="s">
        <v>23</v>
      </c>
      <c r="J32" s="12" t="s">
        <v>281</v>
      </c>
      <c r="K32" s="8" t="s">
        <v>43</v>
      </c>
      <c r="L32" s="8" t="s">
        <v>237</v>
      </c>
      <c r="M32" s="8" t="str">
        <f>VLOOKUP(Vehiculos202210[[#This Row],[Proyecto]],[5]Proyectos!$C$6:$H$44,2)</f>
        <v>ST-TG-V05-0001</v>
      </c>
      <c r="N32" s="8" t="str">
        <f>VLOOKUP(Vehiculos202210[[#This Row],[Proyecto]],[5]Proyectos!$C$6:$H$44,5)</f>
        <v>Efrain Mejia</v>
      </c>
      <c r="O32" s="8" t="s">
        <v>641</v>
      </c>
      <c r="P32" s="13" t="s">
        <v>890</v>
      </c>
      <c r="Q32" s="51" t="s">
        <v>891</v>
      </c>
      <c r="R32" s="14" t="s">
        <v>892</v>
      </c>
      <c r="S32" s="8" t="s">
        <v>255</v>
      </c>
      <c r="T32" s="40"/>
    </row>
    <row r="33" spans="2:20" x14ac:dyDescent="0.25">
      <c r="B33" s="8">
        <v>22</v>
      </c>
      <c r="C33" s="9">
        <v>45841.646958333331</v>
      </c>
      <c r="D33" s="15" t="s">
        <v>440</v>
      </c>
      <c r="E33" s="8" t="s">
        <v>26</v>
      </c>
      <c r="F33" s="8">
        <v>2022</v>
      </c>
      <c r="G33" s="11" t="s">
        <v>357</v>
      </c>
      <c r="H33" s="12" t="s">
        <v>601</v>
      </c>
      <c r="I33" s="8" t="s">
        <v>23</v>
      </c>
      <c r="J33" s="12" t="s">
        <v>35</v>
      </c>
      <c r="K33" s="8" t="s">
        <v>28</v>
      </c>
      <c r="L33" s="8" t="s">
        <v>385</v>
      </c>
      <c r="M33" s="8" t="str">
        <f>VLOOKUP(Vehiculos202210[[#This Row],[Proyecto]],[5]Proyectos!$C$6:$H$44,2)</f>
        <v>ST-TG-V05-0009</v>
      </c>
      <c r="N33" s="8" t="str">
        <f>VLOOKUP(Vehiculos202210[[#This Row],[Proyecto]],[5]Proyectos!$C$6:$H$44,5)</f>
        <v>Efrain Mejia</v>
      </c>
      <c r="O33" s="8" t="s">
        <v>527</v>
      </c>
      <c r="P33" s="13" t="s">
        <v>391</v>
      </c>
      <c r="Q33" s="51" t="s">
        <v>392</v>
      </c>
      <c r="R33" s="14">
        <v>45665</v>
      </c>
      <c r="S33" s="8" t="s">
        <v>255</v>
      </c>
      <c r="T33" s="31"/>
    </row>
    <row r="34" spans="2:20" x14ac:dyDescent="0.25">
      <c r="B34" s="8">
        <v>23</v>
      </c>
      <c r="C34" s="9">
        <v>45841.646958333331</v>
      </c>
      <c r="D34" s="15" t="s">
        <v>441</v>
      </c>
      <c r="E34" s="8" t="s">
        <v>26</v>
      </c>
      <c r="F34" s="8">
        <v>2022</v>
      </c>
      <c r="G34" s="11" t="s">
        <v>357</v>
      </c>
      <c r="H34" s="32" t="s">
        <v>754</v>
      </c>
      <c r="I34" s="8" t="s">
        <v>23</v>
      </c>
      <c r="J34" s="12" t="s">
        <v>319</v>
      </c>
      <c r="K34" s="8" t="s">
        <v>305</v>
      </c>
      <c r="L34" s="8" t="s">
        <v>37</v>
      </c>
      <c r="M34" s="8" t="str">
        <f>VLOOKUP(Vehiculos202210[[#This Row],[Proyecto]],[5]Proyectos!$C$6:$H$44,2)</f>
        <v>IC-TG-F04-0015</v>
      </c>
      <c r="N34" s="8" t="str">
        <f>VLOOKUP(Vehiculos202210[[#This Row],[Proyecto]],[5]Proyectos!$C$6:$H$44,5)</f>
        <v>Marco Callejas</v>
      </c>
      <c r="O34" s="8" t="s">
        <v>270</v>
      </c>
      <c r="P34" s="13" t="s">
        <v>356</v>
      </c>
      <c r="Q34" s="51" t="s">
        <v>367</v>
      </c>
      <c r="R34" s="14">
        <v>47029</v>
      </c>
      <c r="S34" s="8" t="s">
        <v>255</v>
      </c>
      <c r="T34" s="31"/>
    </row>
    <row r="35" spans="2:20" x14ac:dyDescent="0.25">
      <c r="B35" s="8">
        <v>24</v>
      </c>
      <c r="C35" s="9">
        <v>45841.646958333331</v>
      </c>
      <c r="D35" s="15" t="s">
        <v>442</v>
      </c>
      <c r="E35" s="8" t="s">
        <v>21</v>
      </c>
      <c r="F35" s="8">
        <v>2023</v>
      </c>
      <c r="G35" s="11" t="s">
        <v>22</v>
      </c>
      <c r="H35" s="12" t="s">
        <v>278</v>
      </c>
      <c r="I35" s="8" t="s">
        <v>23</v>
      </c>
      <c r="J35" s="12" t="s">
        <v>281</v>
      </c>
      <c r="K35" s="8" t="s">
        <v>822</v>
      </c>
      <c r="L35" s="8" t="s">
        <v>257</v>
      </c>
      <c r="M35" s="8" t="str">
        <f>VLOOKUP(Vehiculos202210[[#This Row],[Proyecto]],[5]Proyectos!$C$6:$H$44,2)</f>
        <v>IC-TG-F13-0016</v>
      </c>
      <c r="N35" s="8" t="str">
        <f>VLOOKUP(Vehiculos202210[[#This Row],[Proyecto]],[5]Proyectos!$C$6:$H$44,5)</f>
        <v>Gadiel Flores</v>
      </c>
      <c r="O35" s="8" t="s">
        <v>258</v>
      </c>
      <c r="P35" s="13" t="s">
        <v>340</v>
      </c>
      <c r="Q35" s="51" t="s">
        <v>341</v>
      </c>
      <c r="R35" s="14">
        <v>45793</v>
      </c>
      <c r="S35" s="8" t="s">
        <v>255</v>
      </c>
      <c r="T35" s="31"/>
    </row>
    <row r="36" spans="2:20" ht="14.25" customHeight="1" x14ac:dyDescent="0.25">
      <c r="B36" s="8">
        <v>25</v>
      </c>
      <c r="C36" s="9">
        <v>45841.646958333331</v>
      </c>
      <c r="D36" s="10" t="s">
        <v>443</v>
      </c>
      <c r="E36" s="8" t="s">
        <v>646</v>
      </c>
      <c r="F36" s="8">
        <v>2021</v>
      </c>
      <c r="G36" s="8" t="s">
        <v>598</v>
      </c>
      <c r="H36" s="32" t="s">
        <v>390</v>
      </c>
      <c r="I36" s="8" t="s">
        <v>23</v>
      </c>
      <c r="J36" s="12" t="s">
        <v>319</v>
      </c>
      <c r="K36" s="8" t="s">
        <v>33</v>
      </c>
      <c r="L36" s="8" t="s">
        <v>27</v>
      </c>
      <c r="M36" s="8" t="str">
        <f>VLOOKUP(Vehiculos202210[[#This Row],[Proyecto]],[5]Proyectos!$C$6:$H$44,2)</f>
        <v>IC-CL-F03-0007</v>
      </c>
      <c r="N36" s="8" t="str">
        <f>VLOOKUP(Vehiculos202210[[#This Row],[Proyecto]],[5]Proyectos!$C$6:$H$44,5)</f>
        <v>Dennis Borjas</v>
      </c>
      <c r="O36" s="8" t="s">
        <v>25</v>
      </c>
      <c r="P36" s="13" t="s">
        <v>694</v>
      </c>
      <c r="Q36" s="51">
        <v>107200400133</v>
      </c>
      <c r="R36" s="14">
        <v>47365</v>
      </c>
      <c r="S36" s="8" t="s">
        <v>255</v>
      </c>
      <c r="T36" s="31"/>
    </row>
    <row r="37" spans="2:20" x14ac:dyDescent="0.25">
      <c r="B37" s="8">
        <v>26</v>
      </c>
      <c r="C37" s="9">
        <v>45841.646958333331</v>
      </c>
      <c r="D37" s="10" t="s">
        <v>444</v>
      </c>
      <c r="E37" s="8" t="s">
        <v>21</v>
      </c>
      <c r="F37" s="8">
        <v>2022</v>
      </c>
      <c r="G37" s="11" t="s">
        <v>22</v>
      </c>
      <c r="H37" s="12" t="s">
        <v>445</v>
      </c>
      <c r="I37" s="8" t="s">
        <v>23</v>
      </c>
      <c r="J37" s="12" t="s">
        <v>319</v>
      </c>
      <c r="K37" s="8" t="s">
        <v>33</v>
      </c>
      <c r="L37" s="8" t="s">
        <v>27</v>
      </c>
      <c r="M37" s="8" t="str">
        <f>VLOOKUP(Vehiculos202210[[#This Row],[Proyecto]],[5]Proyectos!$C$6:$H$44,2)</f>
        <v>IC-CL-F03-0007</v>
      </c>
      <c r="N37" s="8" t="str">
        <f>VLOOKUP(Vehiculos202210[[#This Row],[Proyecto]],[5]Proyectos!$C$6:$H$44,5)</f>
        <v>Dennis Borjas</v>
      </c>
      <c r="O37" s="8" t="s">
        <v>25</v>
      </c>
      <c r="P37" s="13" t="s">
        <v>852</v>
      </c>
      <c r="Q37" s="51" t="s">
        <v>853</v>
      </c>
      <c r="R37" s="14">
        <v>46328</v>
      </c>
      <c r="S37" s="8" t="s">
        <v>255</v>
      </c>
      <c r="T37" s="31"/>
    </row>
    <row r="38" spans="2:20" x14ac:dyDescent="0.25">
      <c r="B38" s="8">
        <v>27</v>
      </c>
      <c r="C38" s="9">
        <v>45841.646958333331</v>
      </c>
      <c r="D38" s="33" t="s">
        <v>446</v>
      </c>
      <c r="E38" s="12" t="s">
        <v>21</v>
      </c>
      <c r="F38" s="12">
        <v>2022</v>
      </c>
      <c r="G38" s="11" t="s">
        <v>22</v>
      </c>
      <c r="H38" s="12" t="s">
        <v>587</v>
      </c>
      <c r="I38" s="8" t="s">
        <v>23</v>
      </c>
      <c r="J38" s="12" t="s">
        <v>35</v>
      </c>
      <c r="K38" s="12" t="s">
        <v>28</v>
      </c>
      <c r="L38" s="8" t="s">
        <v>37</v>
      </c>
      <c r="M38" s="8" t="str">
        <f>VLOOKUP(Vehiculos202210[[#This Row],[Proyecto]],[5]Proyectos!$C$6:$H$44,2)</f>
        <v>IC-TG-F04-0015</v>
      </c>
      <c r="N38" s="8" t="str">
        <f>VLOOKUP(Vehiculos202210[[#This Row],[Proyecto]],[5]Proyectos!$C$6:$H$44,5)</f>
        <v>Marco Callejas</v>
      </c>
      <c r="O38" s="8" t="s">
        <v>270</v>
      </c>
      <c r="P38" s="27" t="s">
        <v>76</v>
      </c>
      <c r="Q38" s="51" t="s">
        <v>337</v>
      </c>
      <c r="R38" s="16">
        <v>45939</v>
      </c>
      <c r="S38" s="8" t="s">
        <v>255</v>
      </c>
      <c r="T38" s="31"/>
    </row>
    <row r="39" spans="2:20" x14ac:dyDescent="0.25">
      <c r="B39" s="8">
        <v>28</v>
      </c>
      <c r="C39" s="9">
        <v>45841.646958333331</v>
      </c>
      <c r="D39" s="10" t="s">
        <v>447</v>
      </c>
      <c r="E39" s="8" t="s">
        <v>26</v>
      </c>
      <c r="F39" s="8">
        <v>2023</v>
      </c>
      <c r="G39" s="11" t="s">
        <v>357</v>
      </c>
      <c r="H39" s="8" t="s">
        <v>782</v>
      </c>
      <c r="I39" s="8" t="s">
        <v>23</v>
      </c>
      <c r="J39" s="12" t="s">
        <v>35</v>
      </c>
      <c r="K39" s="8" t="s">
        <v>272</v>
      </c>
      <c r="L39" s="8" t="s">
        <v>237</v>
      </c>
      <c r="M39" s="8" t="str">
        <f>VLOOKUP(Vehiculos202210[[#This Row],[Proyecto]],[5]Proyectos!$C$6:$H$44,2)</f>
        <v>ST-TG-V05-0001</v>
      </c>
      <c r="N39" s="8" t="str">
        <f>VLOOKUP(Vehiculos202210[[#This Row],[Proyecto]],[5]Proyectos!$C$6:$H$44,5)</f>
        <v>Efrain Mejia</v>
      </c>
      <c r="O39" s="8" t="s">
        <v>641</v>
      </c>
      <c r="P39" s="13" t="s">
        <v>755</v>
      </c>
      <c r="Q39" s="51" t="s">
        <v>737</v>
      </c>
      <c r="R39" s="14" t="s">
        <v>756</v>
      </c>
      <c r="S39" s="8" t="s">
        <v>255</v>
      </c>
      <c r="T39" s="31"/>
    </row>
    <row r="40" spans="2:20" x14ac:dyDescent="0.25">
      <c r="B40" s="8">
        <v>29</v>
      </c>
      <c r="C40" s="9">
        <v>45841.646958333331</v>
      </c>
      <c r="D40" s="15" t="s">
        <v>448</v>
      </c>
      <c r="E40" s="8" t="s">
        <v>26</v>
      </c>
      <c r="F40" s="8">
        <v>2023</v>
      </c>
      <c r="G40" s="11" t="s">
        <v>357</v>
      </c>
      <c r="H40" s="12" t="s">
        <v>854</v>
      </c>
      <c r="I40" s="8" t="s">
        <v>23</v>
      </c>
      <c r="J40" s="12" t="s">
        <v>35</v>
      </c>
      <c r="K40" s="8" t="s">
        <v>236</v>
      </c>
      <c r="L40" s="8" t="s">
        <v>385</v>
      </c>
      <c r="M40" s="8" t="str">
        <f>VLOOKUP(Vehiculos202210[[#This Row],[Proyecto]],[5]Proyectos!$C$6:$H$44,2)</f>
        <v>ST-TG-V05-0009</v>
      </c>
      <c r="N40" s="8" t="str">
        <f>VLOOKUP(Vehiculos202210[[#This Row],[Proyecto]],[5]Proyectos!$C$6:$H$44,5)</f>
        <v>Efrain Mejia</v>
      </c>
      <c r="O40" s="8" t="s">
        <v>527</v>
      </c>
      <c r="P40" s="13" t="s">
        <v>893</v>
      </c>
      <c r="Q40" s="51" t="s">
        <v>283</v>
      </c>
      <c r="R40" s="14">
        <v>46875</v>
      </c>
      <c r="S40" s="8" t="s">
        <v>255</v>
      </c>
      <c r="T40" s="31"/>
    </row>
    <row r="41" spans="2:20" x14ac:dyDescent="0.25">
      <c r="B41" s="8">
        <v>30</v>
      </c>
      <c r="C41" s="9">
        <v>45841.646958333331</v>
      </c>
      <c r="D41" s="15" t="s">
        <v>449</v>
      </c>
      <c r="E41" s="8" t="s">
        <v>26</v>
      </c>
      <c r="F41" s="8">
        <v>2021</v>
      </c>
      <c r="G41" s="11" t="s">
        <v>357</v>
      </c>
      <c r="H41" s="12" t="s">
        <v>52</v>
      </c>
      <c r="I41" s="8" t="s">
        <v>23</v>
      </c>
      <c r="J41" s="12" t="s">
        <v>35</v>
      </c>
      <c r="K41" s="12" t="s">
        <v>28</v>
      </c>
      <c r="L41" s="8" t="s">
        <v>44</v>
      </c>
      <c r="M41" s="8" t="str">
        <f>VLOOKUP(Vehiculos202210[[#This Row],[Proyecto]],[5]Proyectos!$C$6:$H$44,2)</f>
        <v>IC-SI-F10-0009</v>
      </c>
      <c r="N41" s="8" t="str">
        <f>VLOOKUP(Vehiculos202210[[#This Row],[Proyecto]],[5]Proyectos!$C$6:$H$44,5)</f>
        <v>Oscar Roque</v>
      </c>
      <c r="O41" s="8" t="s">
        <v>45</v>
      </c>
      <c r="P41" s="27" t="s">
        <v>565</v>
      </c>
      <c r="Q41" s="51" t="s">
        <v>380</v>
      </c>
      <c r="R41" s="16">
        <v>45414</v>
      </c>
      <c r="S41" s="8" t="s">
        <v>255</v>
      </c>
      <c r="T41" s="31"/>
    </row>
    <row r="42" spans="2:20" s="2" customFormat="1" x14ac:dyDescent="0.25">
      <c r="B42" s="8">
        <v>31</v>
      </c>
      <c r="C42" s="9">
        <v>45841.646958333331</v>
      </c>
      <c r="D42" s="33" t="s">
        <v>450</v>
      </c>
      <c r="E42" s="12" t="s">
        <v>26</v>
      </c>
      <c r="F42" s="12">
        <v>2020</v>
      </c>
      <c r="G42" s="11" t="s">
        <v>357</v>
      </c>
      <c r="H42" s="12" t="s">
        <v>602</v>
      </c>
      <c r="I42" s="8" t="s">
        <v>23</v>
      </c>
      <c r="J42" s="12" t="s">
        <v>35</v>
      </c>
      <c r="K42" s="12" t="s">
        <v>28</v>
      </c>
      <c r="L42" s="8" t="s">
        <v>39</v>
      </c>
      <c r="M42" s="8" t="str">
        <f>VLOOKUP(Vehiculos202210[[#This Row],[Proyecto]],[5]Proyectos!$C$6:$H$44,2)</f>
        <v>IC-TG-F04-0017</v>
      </c>
      <c r="N42" s="8" t="str">
        <f>VLOOKUP(Vehiculos202210[[#This Row],[Proyecto]],[5]Proyectos!$C$6:$H$44,5)</f>
        <v>Marco Callejas</v>
      </c>
      <c r="O42" s="8" t="s">
        <v>868</v>
      </c>
      <c r="P42" s="27" t="s">
        <v>678</v>
      </c>
      <c r="Q42" s="51" t="s">
        <v>51</v>
      </c>
      <c r="R42" s="16">
        <v>45320</v>
      </c>
      <c r="S42" s="8" t="s">
        <v>255</v>
      </c>
      <c r="T42" s="45"/>
    </row>
    <row r="43" spans="2:20" s="2" customFormat="1" x14ac:dyDescent="0.25">
      <c r="B43" s="8">
        <v>32</v>
      </c>
      <c r="C43" s="9">
        <v>45841.646958333331</v>
      </c>
      <c r="D43" s="33" t="s">
        <v>451</v>
      </c>
      <c r="E43" s="12" t="s">
        <v>21</v>
      </c>
      <c r="F43" s="12">
        <v>2023</v>
      </c>
      <c r="G43" s="11" t="s">
        <v>22</v>
      </c>
      <c r="H43" s="12" t="s">
        <v>728</v>
      </c>
      <c r="I43" s="8" t="s">
        <v>23</v>
      </c>
      <c r="J43" s="12" t="s">
        <v>35</v>
      </c>
      <c r="K43" s="12" t="s">
        <v>36</v>
      </c>
      <c r="L43" s="8" t="s">
        <v>29</v>
      </c>
      <c r="M43" s="8" t="str">
        <f>VLOOKUP(Vehiculos202210[[#This Row],[Proyecto]],[5]Proyectos!$C$6:$H$44,2)</f>
        <v>IC-TG-F04-0015</v>
      </c>
      <c r="N43" s="8" t="str">
        <f>VLOOKUP(Vehiculos202210[[#This Row],[Proyecto]],[5]Proyectos!$C$6:$H$44,5)</f>
        <v>Marco Callejas</v>
      </c>
      <c r="O43" s="8" t="s">
        <v>30</v>
      </c>
      <c r="P43" s="27" t="s">
        <v>799</v>
      </c>
      <c r="Q43" s="51" t="s">
        <v>300</v>
      </c>
      <c r="R43" s="16">
        <v>44966</v>
      </c>
      <c r="S43" s="8" t="s">
        <v>254</v>
      </c>
      <c r="T43" s="45" t="s">
        <v>734</v>
      </c>
    </row>
    <row r="44" spans="2:20" x14ac:dyDescent="0.25">
      <c r="B44" s="8">
        <v>33</v>
      </c>
      <c r="C44" s="9">
        <v>45841.646958333331</v>
      </c>
      <c r="D44" s="15" t="s">
        <v>452</v>
      </c>
      <c r="E44" s="8" t="s">
        <v>603</v>
      </c>
      <c r="F44" s="8">
        <v>2024</v>
      </c>
      <c r="G44" s="11" t="s">
        <v>604</v>
      </c>
      <c r="H44" s="8" t="s">
        <v>605</v>
      </c>
      <c r="I44" s="8" t="s">
        <v>23</v>
      </c>
      <c r="J44" s="12" t="s">
        <v>35</v>
      </c>
      <c r="K44" s="8" t="s">
        <v>28</v>
      </c>
      <c r="L44" s="8" t="s">
        <v>29</v>
      </c>
      <c r="M44" s="8" t="str">
        <f>VLOOKUP(Vehiculos202210[[#This Row],[Proyecto]],[5]Proyectos!$C$6:$H$44,2)</f>
        <v>IC-TG-F04-0015</v>
      </c>
      <c r="N44" s="8" t="str">
        <f>VLOOKUP(Vehiculos202210[[#This Row],[Proyecto]],[5]Proyectos!$C$6:$H$44,5)</f>
        <v>Marco Callejas</v>
      </c>
      <c r="O44" s="8" t="s">
        <v>30</v>
      </c>
      <c r="P44" s="13" t="s">
        <v>308</v>
      </c>
      <c r="Q44" s="51" t="s">
        <v>307</v>
      </c>
      <c r="R44" s="14">
        <v>45464</v>
      </c>
      <c r="S44" s="8" t="s">
        <v>255</v>
      </c>
      <c r="T44" s="31"/>
    </row>
    <row r="45" spans="2:20" x14ac:dyDescent="0.25">
      <c r="B45" s="8">
        <v>34</v>
      </c>
      <c r="C45" s="9">
        <v>45841.646958333331</v>
      </c>
      <c r="D45" s="15" t="s">
        <v>453</v>
      </c>
      <c r="E45" s="8" t="s">
        <v>351</v>
      </c>
      <c r="F45" s="8">
        <v>2022</v>
      </c>
      <c r="G45" s="11" t="s">
        <v>352</v>
      </c>
      <c r="H45" s="12" t="s">
        <v>824</v>
      </c>
      <c r="I45" s="8" t="s">
        <v>23</v>
      </c>
      <c r="J45" s="12" t="s">
        <v>35</v>
      </c>
      <c r="K45" s="8" t="s">
        <v>24</v>
      </c>
      <c r="L45" s="8" t="s">
        <v>362</v>
      </c>
      <c r="M45" s="8" t="str">
        <f>VLOOKUP(Vehiculos202210[[#This Row],[Proyecto]],[5]Proyectos!$C$6:$H$44,2)</f>
        <v>IC-CL-F03-0007</v>
      </c>
      <c r="N45" s="8" t="str">
        <f>VLOOKUP(Vehiculos202210[[#This Row],[Proyecto]],[5]Proyectos!$C$6:$H$44,5)</f>
        <v>Dennis Borjas</v>
      </c>
      <c r="O45" s="8" t="s">
        <v>25</v>
      </c>
      <c r="P45" s="13" t="s">
        <v>317</v>
      </c>
      <c r="Q45" s="51">
        <v>1809199800210</v>
      </c>
      <c r="R45" s="14">
        <v>46327</v>
      </c>
      <c r="S45" s="8" t="s">
        <v>255</v>
      </c>
      <c r="T45" s="31"/>
    </row>
    <row r="46" spans="2:20" x14ac:dyDescent="0.25">
      <c r="B46" s="8">
        <v>35</v>
      </c>
      <c r="C46" s="9">
        <v>45841.646958333331</v>
      </c>
      <c r="D46" s="10" t="s">
        <v>454</v>
      </c>
      <c r="E46" s="8" t="s">
        <v>351</v>
      </c>
      <c r="F46" s="8">
        <v>2022</v>
      </c>
      <c r="G46" s="11" t="s">
        <v>352</v>
      </c>
      <c r="H46" s="12" t="s">
        <v>800</v>
      </c>
      <c r="I46" s="8" t="s">
        <v>23</v>
      </c>
      <c r="J46" s="12" t="s">
        <v>35</v>
      </c>
      <c r="K46" s="8" t="s">
        <v>855</v>
      </c>
      <c r="L46" s="8" t="s">
        <v>37</v>
      </c>
      <c r="M46" s="8" t="str">
        <f>VLOOKUP(Vehiculos202210[[#This Row],[Proyecto]],[5]Proyectos!$C$6:$H$44,2)</f>
        <v>IC-TG-F04-0015</v>
      </c>
      <c r="N46" s="8" t="str">
        <f>VLOOKUP(Vehiculos202210[[#This Row],[Proyecto]],[5]Proyectos!$C$6:$H$44,5)</f>
        <v>Marco Callejas</v>
      </c>
      <c r="O46" s="8" t="s">
        <v>270</v>
      </c>
      <c r="P46" s="13" t="s">
        <v>506</v>
      </c>
      <c r="Q46" s="35" t="s">
        <v>209</v>
      </c>
      <c r="R46" s="14">
        <v>45130</v>
      </c>
      <c r="S46" s="8" t="s">
        <v>255</v>
      </c>
      <c r="T46" s="31"/>
    </row>
    <row r="47" spans="2:20" x14ac:dyDescent="0.25">
      <c r="B47" s="8">
        <v>36</v>
      </c>
      <c r="C47" s="9">
        <v>45841.646958333331</v>
      </c>
      <c r="D47" s="15" t="s">
        <v>455</v>
      </c>
      <c r="E47" s="8" t="s">
        <v>21</v>
      </c>
      <c r="F47" s="8">
        <v>2023</v>
      </c>
      <c r="G47" s="11" t="s">
        <v>22</v>
      </c>
      <c r="H47" s="8" t="s">
        <v>607</v>
      </c>
      <c r="I47" s="8" t="s">
        <v>23</v>
      </c>
      <c r="J47" s="12" t="s">
        <v>35</v>
      </c>
      <c r="K47" s="8" t="s">
        <v>24</v>
      </c>
      <c r="L47" s="8" t="s">
        <v>362</v>
      </c>
      <c r="M47" s="8" t="str">
        <f>VLOOKUP(Vehiculos202210[[#This Row],[Proyecto]],[5]Proyectos!$C$6:$H$44,2)</f>
        <v>IC-CL-F03-0007</v>
      </c>
      <c r="N47" s="8" t="str">
        <f>VLOOKUP(Vehiculos202210[[#This Row],[Proyecto]],[5]Proyectos!$C$6:$H$44,5)</f>
        <v>Dennis Borjas</v>
      </c>
      <c r="O47" s="8" t="s">
        <v>25</v>
      </c>
      <c r="P47" s="13" t="s">
        <v>342</v>
      </c>
      <c r="Q47" s="51">
        <v>501198800291</v>
      </c>
      <c r="R47" s="14">
        <v>46336</v>
      </c>
      <c r="S47" s="8" t="s">
        <v>255</v>
      </c>
      <c r="T47" s="31"/>
    </row>
    <row r="48" spans="2:20" x14ac:dyDescent="0.25">
      <c r="B48" s="8">
        <v>37</v>
      </c>
      <c r="C48" s="9">
        <v>45841.646958333331</v>
      </c>
      <c r="D48" s="15" t="s">
        <v>456</v>
      </c>
      <c r="E48" s="8" t="s">
        <v>21</v>
      </c>
      <c r="F48" s="8">
        <v>2023</v>
      </c>
      <c r="G48" s="11" t="s">
        <v>22</v>
      </c>
      <c r="H48" s="8" t="s">
        <v>404</v>
      </c>
      <c r="I48" s="8" t="s">
        <v>23</v>
      </c>
      <c r="J48" s="12" t="s">
        <v>35</v>
      </c>
      <c r="K48" s="8" t="s">
        <v>232</v>
      </c>
      <c r="L48" s="8" t="s">
        <v>29</v>
      </c>
      <c r="M48" s="8" t="str">
        <f>VLOOKUP(Vehiculos202210[[#This Row],[Proyecto]],[5]Proyectos!$C$6:$H$44,2)</f>
        <v>IC-TG-F04-0015</v>
      </c>
      <c r="N48" s="8" t="str">
        <f>VLOOKUP(Vehiculos202210[[#This Row],[Proyecto]],[5]Proyectos!$C$6:$H$44,5)</f>
        <v>Marco Callejas</v>
      </c>
      <c r="O48" s="8" t="s">
        <v>30</v>
      </c>
      <c r="P48" s="13" t="s">
        <v>457</v>
      </c>
      <c r="Q48" s="51" t="s">
        <v>275</v>
      </c>
      <c r="R48" s="14">
        <v>45577</v>
      </c>
      <c r="S48" s="8" t="s">
        <v>255</v>
      </c>
      <c r="T48" s="31"/>
    </row>
    <row r="49" spans="2:20" x14ac:dyDescent="0.25">
      <c r="B49" s="8">
        <v>38</v>
      </c>
      <c r="C49" s="9">
        <v>45841.646958333331</v>
      </c>
      <c r="D49" s="15" t="s">
        <v>458</v>
      </c>
      <c r="E49" s="8" t="s">
        <v>26</v>
      </c>
      <c r="F49" s="8">
        <v>2021</v>
      </c>
      <c r="G49" s="11" t="s">
        <v>357</v>
      </c>
      <c r="H49" s="12" t="s">
        <v>55</v>
      </c>
      <c r="I49" s="8" t="s">
        <v>23</v>
      </c>
      <c r="J49" s="12" t="s">
        <v>35</v>
      </c>
      <c r="K49" s="8" t="s">
        <v>28</v>
      </c>
      <c r="L49" s="8" t="s">
        <v>783</v>
      </c>
      <c r="M49" s="8" t="str">
        <f>VLOOKUP(Vehiculos202210[[#This Row],[Proyecto]],[5]Proyectos!$C$6:$H$44,2)</f>
        <v>ST-TG-V05-0008</v>
      </c>
      <c r="N49" s="8" t="str">
        <f>VLOOKUP(Vehiculos202210[[#This Row],[Proyecto]],[5]Proyectos!$C$6:$H$44,5)</f>
        <v>Efrain Mejia</v>
      </c>
      <c r="O49" s="8" t="s">
        <v>527</v>
      </c>
      <c r="P49" s="13" t="s">
        <v>894</v>
      </c>
      <c r="Q49" s="51" t="s">
        <v>895</v>
      </c>
      <c r="R49" s="14">
        <v>45929</v>
      </c>
      <c r="S49" s="8" t="s">
        <v>255</v>
      </c>
      <c r="T49" s="31"/>
    </row>
    <row r="50" spans="2:20" x14ac:dyDescent="0.25">
      <c r="B50" s="8">
        <v>39</v>
      </c>
      <c r="C50" s="9">
        <v>45841.646958333331</v>
      </c>
      <c r="D50" s="15" t="s">
        <v>459</v>
      </c>
      <c r="E50" s="8" t="s">
        <v>351</v>
      </c>
      <c r="F50" s="8">
        <v>2023</v>
      </c>
      <c r="G50" s="11" t="s">
        <v>352</v>
      </c>
      <c r="H50" s="8" t="s">
        <v>664</v>
      </c>
      <c r="I50" s="8" t="s">
        <v>23</v>
      </c>
      <c r="J50" s="12" t="s">
        <v>35</v>
      </c>
      <c r="K50" s="8" t="s">
        <v>24</v>
      </c>
      <c r="L50" s="8" t="s">
        <v>27</v>
      </c>
      <c r="M50" s="8" t="str">
        <f>VLOOKUP(Vehiculos202210[[#This Row],[Proyecto]],[5]Proyectos!$C$6:$H$44,2)</f>
        <v>IC-CL-F03-0007</v>
      </c>
      <c r="N50" s="8" t="str">
        <f>VLOOKUP(Vehiculos202210[[#This Row],[Proyecto]],[5]Proyectos!$C$6:$H$44,5)</f>
        <v>Dennis Borjas</v>
      </c>
      <c r="O50" s="8" t="s">
        <v>25</v>
      </c>
      <c r="P50" s="13" t="s">
        <v>566</v>
      </c>
      <c r="Q50" s="51">
        <v>501199103591</v>
      </c>
      <c r="R50" s="14">
        <v>46699</v>
      </c>
      <c r="S50" s="8" t="s">
        <v>255</v>
      </c>
      <c r="T50" s="31"/>
    </row>
    <row r="51" spans="2:20" x14ac:dyDescent="0.25">
      <c r="B51" s="8">
        <v>40</v>
      </c>
      <c r="C51" s="9">
        <v>45841.646958333331</v>
      </c>
      <c r="D51" s="15" t="s">
        <v>460</v>
      </c>
      <c r="E51" s="8" t="s">
        <v>21</v>
      </c>
      <c r="F51" s="8">
        <v>2024</v>
      </c>
      <c r="G51" s="8" t="s">
        <v>22</v>
      </c>
      <c r="H51" s="8" t="s">
        <v>665</v>
      </c>
      <c r="I51" s="8" t="s">
        <v>23</v>
      </c>
      <c r="J51" s="12" t="s">
        <v>35</v>
      </c>
      <c r="K51" s="8" t="s">
        <v>28</v>
      </c>
      <c r="L51" s="8" t="s">
        <v>29</v>
      </c>
      <c r="M51" s="8" t="str">
        <f>VLOOKUP(Vehiculos202210[[#This Row],[Proyecto]],[5]Proyectos!$C$6:$H$44,2)</f>
        <v>IC-TG-F04-0015</v>
      </c>
      <c r="N51" s="8" t="str">
        <f>VLOOKUP(Vehiculos202210[[#This Row],[Proyecto]],[5]Proyectos!$C$6:$H$44,5)</f>
        <v>Marco Callejas</v>
      </c>
      <c r="O51" s="8" t="s">
        <v>30</v>
      </c>
      <c r="P51" s="13" t="s">
        <v>113</v>
      </c>
      <c r="Q51" s="51" t="s">
        <v>248</v>
      </c>
      <c r="R51" s="14">
        <v>45149</v>
      </c>
      <c r="S51" s="8" t="s">
        <v>254</v>
      </c>
      <c r="T51" s="45" t="s">
        <v>734</v>
      </c>
    </row>
    <row r="52" spans="2:20" x14ac:dyDescent="0.25">
      <c r="B52" s="8">
        <v>41</v>
      </c>
      <c r="C52" s="9">
        <v>45841.646958333331</v>
      </c>
      <c r="D52" s="15" t="s">
        <v>461</v>
      </c>
      <c r="E52" s="8" t="s">
        <v>26</v>
      </c>
      <c r="F52" s="8">
        <v>2020</v>
      </c>
      <c r="G52" s="11" t="s">
        <v>357</v>
      </c>
      <c r="H52" s="12" t="s">
        <v>713</v>
      </c>
      <c r="I52" s="8" t="s">
        <v>23</v>
      </c>
      <c r="J52" s="12" t="s">
        <v>319</v>
      </c>
      <c r="K52" s="8" t="s">
        <v>24</v>
      </c>
      <c r="L52" s="8" t="s">
        <v>27</v>
      </c>
      <c r="M52" s="8" t="str">
        <f>VLOOKUP(Vehiculos202210[[#This Row],[Proyecto]],[5]Proyectos!$C$6:$H$44,2)</f>
        <v>IC-CL-F03-0007</v>
      </c>
      <c r="N52" s="8" t="str">
        <f>VLOOKUP(Vehiculos202210[[#This Row],[Proyecto]],[5]Proyectos!$C$6:$H$44,5)</f>
        <v>Dennis Borjas</v>
      </c>
      <c r="O52" s="8" t="s">
        <v>25</v>
      </c>
      <c r="P52" s="13" t="s">
        <v>666</v>
      </c>
      <c r="Q52" s="51" t="s">
        <v>667</v>
      </c>
      <c r="R52" s="14">
        <v>47054</v>
      </c>
      <c r="S52" s="8" t="s">
        <v>255</v>
      </c>
      <c r="T52" s="31"/>
    </row>
    <row r="53" spans="2:20" x14ac:dyDescent="0.25">
      <c r="B53" s="8">
        <v>42</v>
      </c>
      <c r="C53" s="9">
        <v>45841.646958333331</v>
      </c>
      <c r="D53" s="33" t="s">
        <v>462</v>
      </c>
      <c r="E53" s="12" t="s">
        <v>21</v>
      </c>
      <c r="F53" s="12">
        <v>2021</v>
      </c>
      <c r="G53" s="11" t="s">
        <v>22</v>
      </c>
      <c r="H53" s="12" t="s">
        <v>58</v>
      </c>
      <c r="I53" s="8" t="s">
        <v>23</v>
      </c>
      <c r="J53" s="12" t="s">
        <v>35</v>
      </c>
      <c r="K53" s="12" t="s">
        <v>28</v>
      </c>
      <c r="L53" s="8" t="s">
        <v>29</v>
      </c>
      <c r="M53" s="8" t="str">
        <f>VLOOKUP(Vehiculos202210[[#This Row],[Proyecto]],[5]Proyectos!$C$6:$H$44,2)</f>
        <v>IC-TG-F04-0015</v>
      </c>
      <c r="N53" s="8" t="str">
        <f>VLOOKUP(Vehiculos202210[[#This Row],[Proyecto]],[5]Proyectos!$C$6:$H$44,5)</f>
        <v>Marco Callejas</v>
      </c>
      <c r="O53" s="8" t="s">
        <v>30</v>
      </c>
      <c r="P53" s="27" t="s">
        <v>896</v>
      </c>
      <c r="Q53" s="51" t="s">
        <v>311</v>
      </c>
      <c r="R53" s="16">
        <v>45901</v>
      </c>
      <c r="S53" s="8" t="s">
        <v>254</v>
      </c>
      <c r="T53" s="45" t="s">
        <v>734</v>
      </c>
    </row>
    <row r="54" spans="2:20" x14ac:dyDescent="0.25">
      <c r="B54" s="8">
        <v>43</v>
      </c>
      <c r="C54" s="9">
        <v>45841.646958333331</v>
      </c>
      <c r="D54" s="15" t="s">
        <v>463</v>
      </c>
      <c r="E54" s="8" t="s">
        <v>21</v>
      </c>
      <c r="F54" s="8">
        <v>2018</v>
      </c>
      <c r="G54" s="11" t="s">
        <v>22</v>
      </c>
      <c r="H54" s="12" t="s">
        <v>312</v>
      </c>
      <c r="I54" s="8" t="s">
        <v>23</v>
      </c>
      <c r="J54" s="12" t="s">
        <v>608</v>
      </c>
      <c r="K54" s="8" t="s">
        <v>589</v>
      </c>
      <c r="L54" s="8" t="s">
        <v>237</v>
      </c>
      <c r="M54" s="8" t="str">
        <f>VLOOKUP(Vehiculos202210[[#This Row],[Proyecto]],[5]Proyectos!$C$6:$H$44,2)</f>
        <v>ST-TG-V05-0001</v>
      </c>
      <c r="N54" s="8" t="str">
        <f>VLOOKUP(Vehiculos202210[[#This Row],[Proyecto]],[5]Proyectos!$C$6:$H$44,5)</f>
        <v>Efrain Mejia</v>
      </c>
      <c r="O54" s="8" t="s">
        <v>641</v>
      </c>
      <c r="P54" s="13" t="s">
        <v>760</v>
      </c>
      <c r="Q54" s="51" t="s">
        <v>54</v>
      </c>
      <c r="R54" s="14" t="s">
        <v>738</v>
      </c>
      <c r="S54" s="8" t="s">
        <v>255</v>
      </c>
      <c r="T54" s="31"/>
    </row>
    <row r="55" spans="2:20" x14ac:dyDescent="0.25">
      <c r="B55" s="8">
        <v>44</v>
      </c>
      <c r="C55" s="9">
        <v>45841.646958333331</v>
      </c>
      <c r="D55" s="15" t="s">
        <v>464</v>
      </c>
      <c r="E55" s="8" t="s">
        <v>26</v>
      </c>
      <c r="F55" s="8">
        <v>2022</v>
      </c>
      <c r="G55" s="11" t="s">
        <v>357</v>
      </c>
      <c r="H55" s="12" t="s">
        <v>856</v>
      </c>
      <c r="I55" s="8" t="s">
        <v>23</v>
      </c>
      <c r="J55" s="12" t="s">
        <v>319</v>
      </c>
      <c r="K55" s="8" t="s">
        <v>56</v>
      </c>
      <c r="L55" s="8" t="s">
        <v>57</v>
      </c>
      <c r="M55" s="8" t="str">
        <f>VLOOKUP(Vehiculos202210[[#This Row],[Proyecto]],[5]Proyectos!$C$6:$H$44,2)</f>
        <v>IC-TG-F09-0019</v>
      </c>
      <c r="N55" s="8" t="str">
        <f>VLOOKUP(Vehiculos202210[[#This Row],[Proyecto]],[5]Proyectos!$C$6:$H$44,5)</f>
        <v>Max Alvarez</v>
      </c>
      <c r="O55" s="8" t="s">
        <v>242</v>
      </c>
      <c r="P55" s="13" t="s">
        <v>567</v>
      </c>
      <c r="Q55" s="51" t="s">
        <v>568</v>
      </c>
      <c r="R55" s="14">
        <v>45292</v>
      </c>
      <c r="S55" s="8" t="s">
        <v>255</v>
      </c>
      <c r="T55" s="31"/>
    </row>
    <row r="56" spans="2:20" ht="13.5" customHeight="1" x14ac:dyDescent="0.25">
      <c r="B56" s="8">
        <v>45</v>
      </c>
      <c r="C56" s="9">
        <v>45841.646958333331</v>
      </c>
      <c r="D56" s="15" t="s">
        <v>465</v>
      </c>
      <c r="E56" s="8" t="s">
        <v>351</v>
      </c>
      <c r="F56" s="8">
        <v>2022</v>
      </c>
      <c r="G56" s="8" t="s">
        <v>352</v>
      </c>
      <c r="H56" s="12" t="s">
        <v>355</v>
      </c>
      <c r="I56" s="8" t="s">
        <v>23</v>
      </c>
      <c r="J56" s="12" t="s">
        <v>319</v>
      </c>
      <c r="K56" s="8" t="s">
        <v>855</v>
      </c>
      <c r="L56" s="8" t="s">
        <v>29</v>
      </c>
      <c r="M56" s="8" t="str">
        <f>VLOOKUP(Vehiculos202210[[#This Row],[Proyecto]],[5]Proyectos!$C$6:$H$44,2)</f>
        <v>IC-TG-F04-0015</v>
      </c>
      <c r="N56" s="8" t="str">
        <f>VLOOKUP(Vehiculos202210[[#This Row],[Proyecto]],[5]Proyectos!$C$6:$H$44,5)</f>
        <v>Marco Callejas</v>
      </c>
      <c r="O56" s="8" t="s">
        <v>30</v>
      </c>
      <c r="P56" s="13" t="s">
        <v>869</v>
      </c>
      <c r="Q56" s="51" t="s">
        <v>309</v>
      </c>
      <c r="R56" s="14">
        <v>45581</v>
      </c>
      <c r="S56" s="8" t="s">
        <v>255</v>
      </c>
      <c r="T56" s="31"/>
    </row>
    <row r="57" spans="2:20" x14ac:dyDescent="0.25">
      <c r="B57" s="8">
        <v>46</v>
      </c>
      <c r="C57" s="9">
        <v>45841.646958333331</v>
      </c>
      <c r="D57" s="15" t="s">
        <v>466</v>
      </c>
      <c r="E57" s="8" t="s">
        <v>26</v>
      </c>
      <c r="F57" s="8">
        <v>2020</v>
      </c>
      <c r="G57" s="11" t="s">
        <v>357</v>
      </c>
      <c r="H57" s="8" t="s">
        <v>597</v>
      </c>
      <c r="I57" s="8" t="s">
        <v>23</v>
      </c>
      <c r="J57" s="12" t="s">
        <v>281</v>
      </c>
      <c r="K57" s="8" t="s">
        <v>28</v>
      </c>
      <c r="L57" s="8" t="s">
        <v>44</v>
      </c>
      <c r="M57" s="8" t="str">
        <f>VLOOKUP(Vehiculos202210[[#This Row],[Proyecto]],[5]Proyectos!$C$6:$H$44,2)</f>
        <v>IC-SI-F10-0009</v>
      </c>
      <c r="N57" s="8" t="str">
        <f>VLOOKUP(Vehiculos202210[[#This Row],[Proyecto]],[5]Proyectos!$C$6:$H$44,5)</f>
        <v>Oscar Roque</v>
      </c>
      <c r="O57" s="8" t="s">
        <v>45</v>
      </c>
      <c r="P57" s="13" t="s">
        <v>45</v>
      </c>
      <c r="Q57" s="51" t="s">
        <v>363</v>
      </c>
      <c r="R57" s="14">
        <v>47029</v>
      </c>
      <c r="S57" s="8" t="s">
        <v>255</v>
      </c>
      <c r="T57" s="31"/>
    </row>
    <row r="58" spans="2:20" x14ac:dyDescent="0.25">
      <c r="B58" s="8">
        <v>47</v>
      </c>
      <c r="C58" s="9">
        <v>45841.646958333331</v>
      </c>
      <c r="D58" s="15" t="s">
        <v>467</v>
      </c>
      <c r="E58" s="8" t="s">
        <v>21</v>
      </c>
      <c r="F58" s="8">
        <v>2019</v>
      </c>
      <c r="G58" s="11" t="s">
        <v>22</v>
      </c>
      <c r="H58" s="12" t="s">
        <v>290</v>
      </c>
      <c r="I58" s="8" t="s">
        <v>23</v>
      </c>
      <c r="J58" s="12" t="s">
        <v>281</v>
      </c>
      <c r="K58" s="12" t="s">
        <v>33</v>
      </c>
      <c r="L58" s="8" t="s">
        <v>27</v>
      </c>
      <c r="M58" s="8" t="str">
        <f>VLOOKUP(Vehiculos202210[[#This Row],[Proyecto]],[5]Proyectos!$C$6:$H$44,2)</f>
        <v>IC-CL-F03-0007</v>
      </c>
      <c r="N58" s="8" t="str">
        <f>VLOOKUP(Vehiculos202210[[#This Row],[Proyecto]],[5]Proyectos!$C$6:$H$44,5)</f>
        <v>Dennis Borjas</v>
      </c>
      <c r="O58" s="8" t="s">
        <v>25</v>
      </c>
      <c r="P58" s="13" t="s">
        <v>695</v>
      </c>
      <c r="Q58" s="51">
        <v>502200300725</v>
      </c>
      <c r="R58" s="14">
        <v>47496</v>
      </c>
      <c r="S58" s="8" t="s">
        <v>255</v>
      </c>
      <c r="T58" s="31"/>
    </row>
    <row r="59" spans="2:20" x14ac:dyDescent="0.25">
      <c r="B59" s="8">
        <v>48</v>
      </c>
      <c r="C59" s="9">
        <v>45841.646958333331</v>
      </c>
      <c r="D59" s="15" t="s">
        <v>468</v>
      </c>
      <c r="E59" s="8" t="s">
        <v>21</v>
      </c>
      <c r="F59" s="8">
        <v>2019</v>
      </c>
      <c r="G59" s="8" t="s">
        <v>22</v>
      </c>
      <c r="H59" s="12" t="s">
        <v>269</v>
      </c>
      <c r="I59" s="8" t="s">
        <v>23</v>
      </c>
      <c r="J59" s="12" t="s">
        <v>281</v>
      </c>
      <c r="K59" s="8" t="s">
        <v>822</v>
      </c>
      <c r="L59" s="8" t="s">
        <v>257</v>
      </c>
      <c r="M59" s="8" t="str">
        <f>VLOOKUP(Vehiculos202210[[#This Row],[Proyecto]],[5]Proyectos!$C$6:$H$44,2)</f>
        <v>IC-TG-F13-0016</v>
      </c>
      <c r="N59" s="8" t="str">
        <f>VLOOKUP(Vehiculos202210[[#This Row],[Proyecto]],[5]Proyectos!$C$6:$H$44,5)</f>
        <v>Gadiel Flores</v>
      </c>
      <c r="O59" s="8" t="s">
        <v>258</v>
      </c>
      <c r="P59" s="13" t="s">
        <v>569</v>
      </c>
      <c r="Q59" s="51" t="s">
        <v>570</v>
      </c>
      <c r="R59" s="14">
        <v>46688</v>
      </c>
      <c r="S59" s="8" t="s">
        <v>255</v>
      </c>
      <c r="T59" s="31"/>
    </row>
    <row r="60" spans="2:20" x14ac:dyDescent="0.25">
      <c r="B60" s="8">
        <v>49</v>
      </c>
      <c r="C60" s="9">
        <v>45841.646958333331</v>
      </c>
      <c r="D60" s="10" t="s">
        <v>469</v>
      </c>
      <c r="E60" s="8" t="s">
        <v>26</v>
      </c>
      <c r="F60" s="8">
        <v>2020</v>
      </c>
      <c r="G60" s="11" t="s">
        <v>357</v>
      </c>
      <c r="H60" s="12" t="s">
        <v>609</v>
      </c>
      <c r="I60" s="8" t="s">
        <v>23</v>
      </c>
      <c r="J60" s="12" t="s">
        <v>281</v>
      </c>
      <c r="K60" s="8" t="s">
        <v>822</v>
      </c>
      <c r="L60" s="8" t="s">
        <v>257</v>
      </c>
      <c r="M60" s="8" t="str">
        <f>VLOOKUP(Vehiculos202210[[#This Row],[Proyecto]],[5]Proyectos!$C$6:$H$44,2)</f>
        <v>IC-TG-F13-0016</v>
      </c>
      <c r="N60" s="8" t="str">
        <f>VLOOKUP(Vehiculos202210[[#This Row],[Proyecto]],[5]Proyectos!$C$6:$H$44,5)</f>
        <v>Gadiel Flores</v>
      </c>
      <c r="O60" s="8" t="s">
        <v>258</v>
      </c>
      <c r="P60" s="13" t="s">
        <v>381</v>
      </c>
      <c r="Q60" s="51" t="s">
        <v>382</v>
      </c>
      <c r="R60" s="14">
        <v>46351</v>
      </c>
      <c r="S60" s="8" t="s">
        <v>255</v>
      </c>
      <c r="T60" s="31"/>
    </row>
    <row r="61" spans="2:20" x14ac:dyDescent="0.25">
      <c r="B61" s="8">
        <v>50</v>
      </c>
      <c r="C61" s="9">
        <v>45841.646958333331</v>
      </c>
      <c r="D61" s="15" t="s">
        <v>470</v>
      </c>
      <c r="E61" s="8" t="s">
        <v>26</v>
      </c>
      <c r="F61" s="8">
        <v>2020</v>
      </c>
      <c r="G61" s="8" t="s">
        <v>357</v>
      </c>
      <c r="H61" s="8" t="s">
        <v>543</v>
      </c>
      <c r="I61" s="8" t="s">
        <v>23</v>
      </c>
      <c r="J61" s="12" t="s">
        <v>281</v>
      </c>
      <c r="K61" s="8" t="s">
        <v>24</v>
      </c>
      <c r="L61" s="8" t="s">
        <v>362</v>
      </c>
      <c r="M61" s="8" t="str">
        <f>VLOOKUP(Vehiculos202210[[#This Row],[Proyecto]],[5]Proyectos!$C$6:$H$44,2)</f>
        <v>IC-CL-F03-0007</v>
      </c>
      <c r="N61" s="8" t="str">
        <f>VLOOKUP(Vehiculos202210[[#This Row],[Proyecto]],[5]Proyectos!$C$6:$H$44,5)</f>
        <v>Dennis Borjas</v>
      </c>
      <c r="O61" s="8" t="s">
        <v>25</v>
      </c>
      <c r="P61" s="13" t="s">
        <v>705</v>
      </c>
      <c r="Q61" s="51">
        <v>1804199501295</v>
      </c>
      <c r="R61" s="14">
        <v>46510</v>
      </c>
      <c r="S61" s="8" t="s">
        <v>255</v>
      </c>
      <c r="T61" s="31"/>
    </row>
    <row r="62" spans="2:20" x14ac:dyDescent="0.25">
      <c r="B62" s="8">
        <v>51</v>
      </c>
      <c r="C62" s="9">
        <v>45841.646958333331</v>
      </c>
      <c r="D62" s="15" t="s">
        <v>471</v>
      </c>
      <c r="E62" s="8" t="s">
        <v>26</v>
      </c>
      <c r="F62" s="8">
        <v>2021</v>
      </c>
      <c r="G62" s="11" t="s">
        <v>357</v>
      </c>
      <c r="H62" s="12" t="s">
        <v>518</v>
      </c>
      <c r="I62" s="8" t="s">
        <v>23</v>
      </c>
      <c r="J62" s="12" t="s">
        <v>281</v>
      </c>
      <c r="K62" s="8" t="s">
        <v>28</v>
      </c>
      <c r="L62" s="8" t="s">
        <v>385</v>
      </c>
      <c r="M62" s="8" t="str">
        <f>VLOOKUP(Vehiculos202210[[#This Row],[Proyecto]],[5]Proyectos!$C$6:$H$44,2)</f>
        <v>ST-TG-V05-0009</v>
      </c>
      <c r="N62" s="8" t="str">
        <f>VLOOKUP(Vehiculos202210[[#This Row],[Proyecto]],[5]Proyectos!$C$6:$H$44,5)</f>
        <v>Efrain Mejia</v>
      </c>
      <c r="O62" s="8" t="s">
        <v>527</v>
      </c>
      <c r="P62" s="13" t="s">
        <v>252</v>
      </c>
      <c r="Q62" s="51" t="s">
        <v>240</v>
      </c>
      <c r="R62" s="14"/>
      <c r="S62" s="8" t="s">
        <v>254</v>
      </c>
      <c r="T62" s="45" t="s">
        <v>734</v>
      </c>
    </row>
    <row r="63" spans="2:20" x14ac:dyDescent="0.25">
      <c r="B63" s="8">
        <v>52</v>
      </c>
      <c r="C63" s="9">
        <v>45841.646958333331</v>
      </c>
      <c r="D63" s="10" t="s">
        <v>472</v>
      </c>
      <c r="E63" s="21" t="s">
        <v>26</v>
      </c>
      <c r="F63" s="8">
        <v>2019</v>
      </c>
      <c r="G63" s="8" t="s">
        <v>357</v>
      </c>
      <c r="H63" s="32" t="s">
        <v>291</v>
      </c>
      <c r="I63" s="8" t="s">
        <v>23</v>
      </c>
      <c r="J63" s="12" t="s">
        <v>281</v>
      </c>
      <c r="K63" s="8" t="s">
        <v>785</v>
      </c>
      <c r="L63" s="8" t="s">
        <v>257</v>
      </c>
      <c r="M63" s="8" t="str">
        <f>VLOOKUP(Vehiculos202210[[#This Row],[Proyecto]],[5]Proyectos!$C$6:$H$44,2)</f>
        <v>IC-TG-F13-0016</v>
      </c>
      <c r="N63" s="8" t="str">
        <f>VLOOKUP(Vehiculos202210[[#This Row],[Proyecto]],[5]Proyectos!$C$6:$H$44,5)</f>
        <v>Gadiel Flores</v>
      </c>
      <c r="O63" s="8" t="s">
        <v>258</v>
      </c>
      <c r="P63" s="13" t="s">
        <v>685</v>
      </c>
      <c r="Q63" s="51" t="s">
        <v>686</v>
      </c>
      <c r="R63" s="14">
        <v>47327</v>
      </c>
      <c r="S63" s="8" t="s">
        <v>255</v>
      </c>
      <c r="T63" s="31"/>
    </row>
    <row r="64" spans="2:20" x14ac:dyDescent="0.25">
      <c r="B64" s="8">
        <v>53</v>
      </c>
      <c r="C64" s="9">
        <v>45841.646958333331</v>
      </c>
      <c r="D64" s="15" t="s">
        <v>473</v>
      </c>
      <c r="E64" s="8" t="s">
        <v>26</v>
      </c>
      <c r="F64" s="8">
        <v>2021</v>
      </c>
      <c r="G64" s="11" t="s">
        <v>357</v>
      </c>
      <c r="H64" s="12" t="s">
        <v>610</v>
      </c>
      <c r="I64" s="8" t="s">
        <v>23</v>
      </c>
      <c r="J64" s="12" t="s">
        <v>281</v>
      </c>
      <c r="K64" s="8" t="s">
        <v>822</v>
      </c>
      <c r="L64" s="8" t="s">
        <v>257</v>
      </c>
      <c r="M64" s="8" t="str">
        <f>VLOOKUP(Vehiculos202210[[#This Row],[Proyecto]],[5]Proyectos!$C$6:$H$44,2)</f>
        <v>IC-TG-F13-0016</v>
      </c>
      <c r="N64" s="8" t="str">
        <f>VLOOKUP(Vehiculos202210[[#This Row],[Proyecto]],[5]Proyectos!$C$6:$H$44,5)</f>
        <v>Gadiel Flores</v>
      </c>
      <c r="O64" s="8"/>
      <c r="P64" s="13" t="s">
        <v>315</v>
      </c>
      <c r="Q64" s="51" t="s">
        <v>316</v>
      </c>
      <c r="R64" s="14">
        <v>45952</v>
      </c>
      <c r="S64" s="8" t="s">
        <v>255</v>
      </c>
      <c r="T64" s="31"/>
    </row>
    <row r="65" spans="2:20" x14ac:dyDescent="0.25">
      <c r="B65" s="8">
        <v>54</v>
      </c>
      <c r="C65" s="9">
        <v>45841.646958333331</v>
      </c>
      <c r="D65" s="15" t="s">
        <v>474</v>
      </c>
      <c r="E65" s="8" t="s">
        <v>761</v>
      </c>
      <c r="F65" s="8">
        <v>2023</v>
      </c>
      <c r="G65" s="11" t="s">
        <v>762</v>
      </c>
      <c r="H65" s="12" t="s">
        <v>763</v>
      </c>
      <c r="I65" s="8" t="s">
        <v>23</v>
      </c>
      <c r="J65" s="12" t="s">
        <v>281</v>
      </c>
      <c r="K65" s="8" t="s">
        <v>802</v>
      </c>
      <c r="L65" s="8" t="s">
        <v>257</v>
      </c>
      <c r="M65" s="8" t="str">
        <f>VLOOKUP(Vehiculos202210[[#This Row],[Proyecto]],[5]Proyectos!$C$6:$H$44,2)</f>
        <v>IC-TG-F13-0016</v>
      </c>
      <c r="N65" s="8" t="str">
        <f>VLOOKUP(Vehiculos202210[[#This Row],[Proyecto]],[5]Proyectos!$C$6:$H$44,5)</f>
        <v>Gadiel Flores</v>
      </c>
      <c r="O65" s="8" t="s">
        <v>258</v>
      </c>
      <c r="P65" s="13" t="s">
        <v>261</v>
      </c>
      <c r="Q65" s="51" t="s">
        <v>262</v>
      </c>
      <c r="R65" s="14">
        <v>45869</v>
      </c>
      <c r="S65" s="8" t="s">
        <v>255</v>
      </c>
      <c r="T65" s="31"/>
    </row>
    <row r="66" spans="2:20" x14ac:dyDescent="0.25">
      <c r="B66" s="8">
        <v>55</v>
      </c>
      <c r="C66" s="9">
        <v>45841.646958333331</v>
      </c>
      <c r="D66" s="15" t="s">
        <v>475</v>
      </c>
      <c r="E66" s="21" t="s">
        <v>21</v>
      </c>
      <c r="F66" s="8">
        <v>2020</v>
      </c>
      <c r="G66" s="11" t="s">
        <v>22</v>
      </c>
      <c r="H66" s="12" t="s">
        <v>314</v>
      </c>
      <c r="I66" s="8" t="s">
        <v>23</v>
      </c>
      <c r="J66" s="12" t="s">
        <v>281</v>
      </c>
      <c r="K66" s="8" t="s">
        <v>272</v>
      </c>
      <c r="L66" s="8" t="s">
        <v>257</v>
      </c>
      <c r="M66" s="8" t="str">
        <f>VLOOKUP(Vehiculos202210[[#This Row],[Proyecto]],[5]Proyectos!$C$6:$H$44,2)</f>
        <v>IC-TG-F13-0016</v>
      </c>
      <c r="N66" s="8" t="str">
        <f>VLOOKUP(Vehiculos202210[[#This Row],[Proyecto]],[5]Proyectos!$C$6:$H$44,5)</f>
        <v>Gadiel Flores</v>
      </c>
      <c r="O66" s="8" t="s">
        <v>258</v>
      </c>
      <c r="P66" s="13" t="s">
        <v>764</v>
      </c>
      <c r="Q66" s="51" t="s">
        <v>765</v>
      </c>
      <c r="R66" s="14">
        <v>45895</v>
      </c>
      <c r="S66" s="8" t="s">
        <v>255</v>
      </c>
      <c r="T66" s="31"/>
    </row>
    <row r="67" spans="2:20" x14ac:dyDescent="0.25">
      <c r="B67" s="8">
        <v>56</v>
      </c>
      <c r="C67" s="9">
        <v>45841.646958333331</v>
      </c>
      <c r="D67" s="10" t="s">
        <v>476</v>
      </c>
      <c r="E67" s="8" t="s">
        <v>26</v>
      </c>
      <c r="F67" s="8">
        <v>2021</v>
      </c>
      <c r="G67" s="11" t="s">
        <v>357</v>
      </c>
      <c r="H67" s="12" t="s">
        <v>292</v>
      </c>
      <c r="I67" s="8" t="s">
        <v>23</v>
      </c>
      <c r="J67" s="12" t="s">
        <v>281</v>
      </c>
      <c r="K67" s="12" t="s">
        <v>24</v>
      </c>
      <c r="L67" s="8" t="s">
        <v>362</v>
      </c>
      <c r="M67" s="8" t="str">
        <f>VLOOKUP(Vehiculos202210[[#This Row],[Proyecto]],[5]Proyectos!$C$6:$H$44,2)</f>
        <v>IC-CL-F03-0007</v>
      </c>
      <c r="N67" s="8" t="str">
        <f>VLOOKUP(Vehiculos202210[[#This Row],[Proyecto]],[5]Proyectos!$C$6:$H$44,5)</f>
        <v>Dennis Borjas</v>
      </c>
      <c r="O67" s="8" t="s">
        <v>25</v>
      </c>
      <c r="P67" s="13" t="s">
        <v>645</v>
      </c>
      <c r="Q67" s="51" t="s">
        <v>739</v>
      </c>
      <c r="R67" s="14">
        <v>46102</v>
      </c>
      <c r="S67" s="8" t="s">
        <v>255</v>
      </c>
      <c r="T67" s="31"/>
    </row>
    <row r="68" spans="2:20" x14ac:dyDescent="0.25">
      <c r="B68" s="8">
        <v>57</v>
      </c>
      <c r="C68" s="9">
        <v>45841.646958333331</v>
      </c>
      <c r="D68" s="15" t="s">
        <v>477</v>
      </c>
      <c r="E68" s="21" t="s">
        <v>26</v>
      </c>
      <c r="F68" s="8">
        <v>2022</v>
      </c>
      <c r="G68" s="8" t="s">
        <v>357</v>
      </c>
      <c r="H68" s="32" t="s">
        <v>729</v>
      </c>
      <c r="I68" s="8" t="s">
        <v>23</v>
      </c>
      <c r="J68" s="12" t="s">
        <v>319</v>
      </c>
      <c r="K68" s="8" t="s">
        <v>822</v>
      </c>
      <c r="L68" s="8" t="s">
        <v>257</v>
      </c>
      <c r="M68" s="8" t="str">
        <f>VLOOKUP(Vehiculos202210[[#This Row],[Proyecto]],[5]Proyectos!$C$6:$H$44,2)</f>
        <v>IC-TG-F13-0016</v>
      </c>
      <c r="N68" s="8" t="str">
        <f>VLOOKUP(Vehiculos202210[[#This Row],[Proyecto]],[5]Proyectos!$C$6:$H$44,5)</f>
        <v>Gadiel Flores</v>
      </c>
      <c r="O68" s="8"/>
      <c r="P68" s="13" t="s">
        <v>263</v>
      </c>
      <c r="Q68" s="51" t="s">
        <v>264</v>
      </c>
      <c r="R68" s="14">
        <v>45580</v>
      </c>
      <c r="S68" s="8" t="s">
        <v>255</v>
      </c>
      <c r="T68" s="31"/>
    </row>
    <row r="69" spans="2:20" x14ac:dyDescent="0.25">
      <c r="B69" s="8">
        <v>58</v>
      </c>
      <c r="C69" s="9">
        <v>45841.646958333331</v>
      </c>
      <c r="D69" s="15" t="s">
        <v>478</v>
      </c>
      <c r="E69" s="8" t="s">
        <v>21</v>
      </c>
      <c r="F69" s="8">
        <v>2022</v>
      </c>
      <c r="G69" s="11" t="s">
        <v>22</v>
      </c>
      <c r="H69" s="12" t="s">
        <v>740</v>
      </c>
      <c r="I69" s="8" t="s">
        <v>23</v>
      </c>
      <c r="J69" s="12" t="s">
        <v>281</v>
      </c>
      <c r="K69" s="8" t="s">
        <v>822</v>
      </c>
      <c r="L69" s="8" t="s">
        <v>257</v>
      </c>
      <c r="M69" s="8" t="str">
        <f>VLOOKUP(Vehiculos202210[[#This Row],[Proyecto]],[5]Proyectos!$C$6:$H$44,2)</f>
        <v>IC-TG-F13-0016</v>
      </c>
      <c r="N69" s="8" t="str">
        <f>VLOOKUP(Vehiculos202210[[#This Row],[Proyecto]],[5]Proyectos!$C$6:$H$44,5)</f>
        <v>Gadiel Flores</v>
      </c>
      <c r="O69" s="8" t="s">
        <v>258</v>
      </c>
      <c r="P69" s="13" t="s">
        <v>706</v>
      </c>
      <c r="Q69" s="51" t="s">
        <v>686</v>
      </c>
      <c r="R69" s="14">
        <v>46348</v>
      </c>
      <c r="S69" s="8" t="s">
        <v>255</v>
      </c>
      <c r="T69" s="31"/>
    </row>
    <row r="70" spans="2:20" x14ac:dyDescent="0.25">
      <c r="B70" s="8">
        <v>59</v>
      </c>
      <c r="C70" s="9">
        <v>45841.646958333331</v>
      </c>
      <c r="D70" s="15" t="s">
        <v>479</v>
      </c>
      <c r="E70" s="8" t="s">
        <v>26</v>
      </c>
      <c r="F70" s="8">
        <v>2020</v>
      </c>
      <c r="G70" s="8" t="s">
        <v>357</v>
      </c>
      <c r="H70" s="8" t="s">
        <v>293</v>
      </c>
      <c r="I70" s="8" t="s">
        <v>23</v>
      </c>
      <c r="J70" s="12" t="s">
        <v>281</v>
      </c>
      <c r="K70" s="8" t="s">
        <v>822</v>
      </c>
      <c r="L70" s="8" t="s">
        <v>257</v>
      </c>
      <c r="M70" s="8" t="str">
        <f>VLOOKUP(Vehiculos202210[[#This Row],[Proyecto]],[5]Proyectos!$C$6:$H$44,2)</f>
        <v>IC-TG-F13-0016</v>
      </c>
      <c r="N70" s="8" t="str">
        <f>VLOOKUP(Vehiculos202210[[#This Row],[Proyecto]],[5]Proyectos!$C$6:$H$44,5)</f>
        <v>Gadiel Flores</v>
      </c>
      <c r="O70" s="8"/>
      <c r="P70" s="13" t="s">
        <v>395</v>
      </c>
      <c r="Q70" s="51" t="s">
        <v>396</v>
      </c>
      <c r="R70" s="14">
        <v>47070</v>
      </c>
      <c r="S70" s="8" t="s">
        <v>255</v>
      </c>
      <c r="T70" s="31"/>
    </row>
    <row r="71" spans="2:20" x14ac:dyDescent="0.25">
      <c r="B71" s="8">
        <v>60</v>
      </c>
      <c r="C71" s="9">
        <v>45841.646958333331</v>
      </c>
      <c r="D71" s="33" t="s">
        <v>480</v>
      </c>
      <c r="E71" s="39" t="s">
        <v>351</v>
      </c>
      <c r="F71" s="12">
        <v>2020</v>
      </c>
      <c r="G71" s="11" t="s">
        <v>352</v>
      </c>
      <c r="H71" s="12" t="s">
        <v>481</v>
      </c>
      <c r="I71" s="8" t="s">
        <v>23</v>
      </c>
      <c r="J71" s="12" t="s">
        <v>281</v>
      </c>
      <c r="K71" s="12" t="s">
        <v>24</v>
      </c>
      <c r="L71" s="8" t="s">
        <v>362</v>
      </c>
      <c r="M71" s="8" t="str">
        <f>VLOOKUP(Vehiculos202210[[#This Row],[Proyecto]],[5]Proyectos!$C$6:$H$44,2)</f>
        <v>IC-CL-F03-0007</v>
      </c>
      <c r="N71" s="8" t="str">
        <f>VLOOKUP(Vehiculos202210[[#This Row],[Proyecto]],[5]Proyectos!$C$6:$H$44,5)</f>
        <v>Dennis Borjas</v>
      </c>
      <c r="O71" s="8" t="s">
        <v>25</v>
      </c>
      <c r="P71" s="27" t="s">
        <v>803</v>
      </c>
      <c r="Q71" s="51">
        <v>501199504746</v>
      </c>
      <c r="R71" s="16">
        <v>45929</v>
      </c>
      <c r="S71" s="8" t="s">
        <v>255</v>
      </c>
      <c r="T71" s="45"/>
    </row>
    <row r="72" spans="2:20" x14ac:dyDescent="0.25">
      <c r="B72" s="8">
        <v>61</v>
      </c>
      <c r="C72" s="9">
        <v>45841.646958333331</v>
      </c>
      <c r="D72" s="15" t="s">
        <v>482</v>
      </c>
      <c r="E72" s="8" t="s">
        <v>21</v>
      </c>
      <c r="F72" s="8">
        <v>2020</v>
      </c>
      <c r="G72" s="8" t="s">
        <v>22</v>
      </c>
      <c r="H72" s="12" t="s">
        <v>298</v>
      </c>
      <c r="I72" s="8" t="s">
        <v>23</v>
      </c>
      <c r="J72" s="12" t="s">
        <v>281</v>
      </c>
      <c r="K72" s="8" t="s">
        <v>822</v>
      </c>
      <c r="L72" s="8" t="s">
        <v>257</v>
      </c>
      <c r="M72" s="8" t="str">
        <f>VLOOKUP(Vehiculos202210[[#This Row],[Proyecto]],[5]Proyectos!$C$6:$H$44,2)</f>
        <v>IC-TG-F13-0016</v>
      </c>
      <c r="N72" s="8" t="str">
        <f>VLOOKUP(Vehiculos202210[[#This Row],[Proyecto]],[5]Proyectos!$C$6:$H$44,5)</f>
        <v>Gadiel Flores</v>
      </c>
      <c r="O72" s="8" t="s">
        <v>258</v>
      </c>
      <c r="P72" s="13" t="s">
        <v>263</v>
      </c>
      <c r="Q72" s="51" t="s">
        <v>264</v>
      </c>
      <c r="R72" s="14">
        <v>45580</v>
      </c>
      <c r="S72" s="8" t="s">
        <v>255</v>
      </c>
      <c r="T72" s="31"/>
    </row>
    <row r="73" spans="2:20" x14ac:dyDescent="0.25">
      <c r="B73" s="8">
        <v>62</v>
      </c>
      <c r="C73" s="9">
        <v>45841.646958333331</v>
      </c>
      <c r="D73" s="15" t="s">
        <v>483</v>
      </c>
      <c r="E73" s="8" t="s">
        <v>21</v>
      </c>
      <c r="F73" s="8">
        <v>2020</v>
      </c>
      <c r="G73" s="8" t="s">
        <v>22</v>
      </c>
      <c r="H73" s="12" t="s">
        <v>299</v>
      </c>
      <c r="I73" s="8" t="s">
        <v>23</v>
      </c>
      <c r="J73" s="12" t="s">
        <v>281</v>
      </c>
      <c r="K73" s="8" t="s">
        <v>822</v>
      </c>
      <c r="L73" s="8" t="s">
        <v>257</v>
      </c>
      <c r="M73" s="8" t="str">
        <f>VLOOKUP(Vehiculos202210[[#This Row],[Proyecto]],[5]Proyectos!$C$6:$H$44,2)</f>
        <v>IC-TG-F13-0016</v>
      </c>
      <c r="N73" s="8" t="str">
        <f>VLOOKUP(Vehiculos202210[[#This Row],[Proyecto]],[5]Proyectos!$C$6:$H$44,5)</f>
        <v>Gadiel Flores</v>
      </c>
      <c r="O73" s="8" t="s">
        <v>258</v>
      </c>
      <c r="P73" s="13" t="s">
        <v>696</v>
      </c>
      <c r="Q73" s="51" t="s">
        <v>697</v>
      </c>
      <c r="R73" s="14">
        <v>47121</v>
      </c>
      <c r="S73" s="8" t="s">
        <v>255</v>
      </c>
      <c r="T73" s="31"/>
    </row>
    <row r="74" spans="2:20" x14ac:dyDescent="0.25">
      <c r="B74" s="8">
        <v>63</v>
      </c>
      <c r="C74" s="9">
        <v>45841.646958333331</v>
      </c>
      <c r="D74" s="15" t="s">
        <v>484</v>
      </c>
      <c r="E74" s="8" t="s">
        <v>26</v>
      </c>
      <c r="F74" s="8">
        <v>2020</v>
      </c>
      <c r="G74" s="11" t="s">
        <v>357</v>
      </c>
      <c r="H74" s="12" t="s">
        <v>690</v>
      </c>
      <c r="I74" s="8" t="s">
        <v>23</v>
      </c>
      <c r="J74" s="12" t="s">
        <v>281</v>
      </c>
      <c r="K74" s="8" t="s">
        <v>236</v>
      </c>
      <c r="L74" s="8" t="s">
        <v>237</v>
      </c>
      <c r="M74" s="8" t="str">
        <f>VLOOKUP(Vehiculos202210[[#This Row],[Proyecto]],[5]Proyectos!$C$6:$H$44,2)</f>
        <v>ST-TG-V05-0001</v>
      </c>
      <c r="N74" s="8" t="str">
        <f>VLOOKUP(Vehiculos202210[[#This Row],[Proyecto]],[5]Proyectos!$C$6:$H$44,5)</f>
        <v>Efrain Mejia</v>
      </c>
      <c r="O74" s="8" t="s">
        <v>641</v>
      </c>
      <c r="P74" s="13" t="s">
        <v>679</v>
      </c>
      <c r="Q74" s="51" t="s">
        <v>640</v>
      </c>
      <c r="R74" s="14">
        <v>45963</v>
      </c>
      <c r="S74" s="8" t="s">
        <v>255</v>
      </c>
      <c r="T74" s="31"/>
    </row>
    <row r="75" spans="2:20" x14ac:dyDescent="0.25">
      <c r="B75" s="8">
        <v>64</v>
      </c>
      <c r="C75" s="9">
        <v>45841.646958333331</v>
      </c>
      <c r="D75" s="15" t="s">
        <v>485</v>
      </c>
      <c r="E75" s="21" t="s">
        <v>26</v>
      </c>
      <c r="F75" s="8">
        <v>2020</v>
      </c>
      <c r="G75" s="11" t="s">
        <v>357</v>
      </c>
      <c r="H75" s="12" t="s">
        <v>294</v>
      </c>
      <c r="I75" s="8" t="s">
        <v>23</v>
      </c>
      <c r="J75" s="12" t="s">
        <v>281</v>
      </c>
      <c r="K75" s="8" t="s">
        <v>588</v>
      </c>
      <c r="L75" s="8" t="s">
        <v>257</v>
      </c>
      <c r="M75" s="8" t="str">
        <f>VLOOKUP(Vehiculos202210[[#This Row],[Proyecto]],[5]Proyectos!$C$6:$H$44,2)</f>
        <v>IC-TG-F13-0016</v>
      </c>
      <c r="N75" s="8" t="str">
        <f>VLOOKUP(Vehiculos202210[[#This Row],[Proyecto]],[5]Proyectos!$C$6:$H$44,5)</f>
        <v>Gadiel Flores</v>
      </c>
      <c r="O75" s="8" t="s">
        <v>258</v>
      </c>
      <c r="P75" s="13" t="s">
        <v>897</v>
      </c>
      <c r="Q75" s="51" t="s">
        <v>898</v>
      </c>
      <c r="R75" s="14">
        <v>46348</v>
      </c>
      <c r="S75" s="8" t="s">
        <v>255</v>
      </c>
      <c r="T75" s="31"/>
    </row>
    <row r="76" spans="2:20" x14ac:dyDescent="0.25">
      <c r="B76" s="8">
        <v>65</v>
      </c>
      <c r="C76" s="9">
        <v>45841.646958333331</v>
      </c>
      <c r="D76" s="18" t="s">
        <v>486</v>
      </c>
      <c r="E76" s="12" t="s">
        <v>761</v>
      </c>
      <c r="F76" s="12">
        <v>2023</v>
      </c>
      <c r="G76" s="11" t="s">
        <v>762</v>
      </c>
      <c r="H76" s="12" t="s">
        <v>766</v>
      </c>
      <c r="I76" s="8" t="s">
        <v>23</v>
      </c>
      <c r="J76" s="12" t="s">
        <v>281</v>
      </c>
      <c r="K76" s="12" t="s">
        <v>272</v>
      </c>
      <c r="L76" s="8" t="s">
        <v>237</v>
      </c>
      <c r="M76" s="8" t="str">
        <f>VLOOKUP(Vehiculos202210[[#This Row],[Proyecto]],[5]Proyectos!$C$6:$H$44,2)</f>
        <v>ST-TG-V05-0001</v>
      </c>
      <c r="N76" s="8" t="str">
        <f>VLOOKUP(Vehiculos202210[[#This Row],[Proyecto]],[5]Proyectos!$C$6:$H$44,5)</f>
        <v>Efrain Mejia</v>
      </c>
      <c r="O76" s="8" t="s">
        <v>641</v>
      </c>
      <c r="P76" s="27" t="s">
        <v>804</v>
      </c>
      <c r="Q76" s="51" t="s">
        <v>857</v>
      </c>
      <c r="R76" s="16" t="s">
        <v>805</v>
      </c>
      <c r="S76" s="8" t="s">
        <v>255</v>
      </c>
      <c r="T76" s="45"/>
    </row>
    <row r="77" spans="2:20" x14ac:dyDescent="0.25">
      <c r="B77" s="8">
        <v>66</v>
      </c>
      <c r="C77" s="9">
        <v>45841.646958333331</v>
      </c>
      <c r="D77" s="10" t="s">
        <v>487</v>
      </c>
      <c r="E77" s="8" t="s">
        <v>26</v>
      </c>
      <c r="F77" s="8">
        <v>2020</v>
      </c>
      <c r="G77" s="11" t="s">
        <v>357</v>
      </c>
      <c r="H77" s="12" t="s">
        <v>288</v>
      </c>
      <c r="I77" s="8" t="s">
        <v>23</v>
      </c>
      <c r="J77" s="12" t="s">
        <v>281</v>
      </c>
      <c r="K77" s="8" t="s">
        <v>24</v>
      </c>
      <c r="L77" s="8" t="s">
        <v>362</v>
      </c>
      <c r="M77" s="8" t="str">
        <f>VLOOKUP(Vehiculos202210[[#This Row],[Proyecto]],[5]Proyectos!$C$6:$H$44,2)</f>
        <v>IC-CL-F03-0007</v>
      </c>
      <c r="N77" s="8" t="str">
        <f>VLOOKUP(Vehiculos202210[[#This Row],[Proyecto]],[5]Proyectos!$C$6:$H$44,5)</f>
        <v>Dennis Borjas</v>
      </c>
      <c r="O77" s="8" t="s">
        <v>25</v>
      </c>
      <c r="P77" s="13" t="s">
        <v>858</v>
      </c>
      <c r="Q77" s="51">
        <v>501197102959</v>
      </c>
      <c r="R77" s="14">
        <v>47134</v>
      </c>
      <c r="S77" s="8" t="s">
        <v>255</v>
      </c>
      <c r="T77" s="31"/>
    </row>
    <row r="78" spans="2:20" x14ac:dyDescent="0.25">
      <c r="B78" s="8">
        <v>67</v>
      </c>
      <c r="C78" s="9">
        <v>45841.646958333331</v>
      </c>
      <c r="D78" s="15" t="s">
        <v>488</v>
      </c>
      <c r="E78" s="8" t="s">
        <v>21</v>
      </c>
      <c r="F78" s="8">
        <v>2020</v>
      </c>
      <c r="G78" s="11" t="s">
        <v>22</v>
      </c>
      <c r="H78" s="12" t="s">
        <v>371</v>
      </c>
      <c r="I78" s="8" t="s">
        <v>23</v>
      </c>
      <c r="J78" s="12" t="s">
        <v>281</v>
      </c>
      <c r="K78" s="8" t="s">
        <v>822</v>
      </c>
      <c r="L78" s="8" t="s">
        <v>257</v>
      </c>
      <c r="M78" s="8" t="str">
        <f>VLOOKUP(Vehiculos202210[[#This Row],[Proyecto]],[5]Proyectos!$C$6:$H$44,2)</f>
        <v>IC-TG-F13-0016</v>
      </c>
      <c r="N78" s="8" t="str">
        <f>VLOOKUP(Vehiculos202210[[#This Row],[Proyecto]],[5]Proyectos!$C$6:$H$44,5)</f>
        <v>Gadiel Flores</v>
      </c>
      <c r="O78" s="8" t="s">
        <v>258</v>
      </c>
      <c r="P78" s="13" t="s">
        <v>873</v>
      </c>
      <c r="Q78" s="51" t="s">
        <v>874</v>
      </c>
      <c r="R78" s="14">
        <v>46041</v>
      </c>
      <c r="S78" s="8" t="s">
        <v>255</v>
      </c>
      <c r="T78" s="31"/>
    </row>
    <row r="79" spans="2:20" x14ac:dyDescent="0.25">
      <c r="B79" s="8">
        <v>68</v>
      </c>
      <c r="C79" s="9">
        <v>45841.646958333331</v>
      </c>
      <c r="D79" s="48" t="s">
        <v>489</v>
      </c>
      <c r="E79" s="21" t="s">
        <v>26</v>
      </c>
      <c r="F79" s="8">
        <v>2020</v>
      </c>
      <c r="G79" s="8" t="s">
        <v>357</v>
      </c>
      <c r="H79" s="12" t="s">
        <v>611</v>
      </c>
      <c r="I79" s="8" t="s">
        <v>23</v>
      </c>
      <c r="J79" s="12" t="s">
        <v>281</v>
      </c>
      <c r="K79" s="8" t="s">
        <v>822</v>
      </c>
      <c r="L79" s="8" t="s">
        <v>257</v>
      </c>
      <c r="M79" s="8" t="str">
        <f>VLOOKUP(Vehiculos202210[[#This Row],[Proyecto]],[5]Proyectos!$C$6:$H$44,2)</f>
        <v>IC-TG-F13-0016</v>
      </c>
      <c r="N79" s="8" t="str">
        <f>VLOOKUP(Vehiculos202210[[#This Row],[Proyecto]],[5]Proyectos!$C$6:$H$44,5)</f>
        <v>Gadiel Flores</v>
      </c>
      <c r="O79" s="8" t="s">
        <v>258</v>
      </c>
      <c r="P79" s="13" t="s">
        <v>550</v>
      </c>
      <c r="Q79" s="51" t="s">
        <v>551</v>
      </c>
      <c r="R79" s="14">
        <v>47143</v>
      </c>
      <c r="S79" s="8" t="s">
        <v>255</v>
      </c>
      <c r="T79" s="31"/>
    </row>
    <row r="80" spans="2:20" x14ac:dyDescent="0.25">
      <c r="B80" s="8">
        <v>69</v>
      </c>
      <c r="C80" s="9">
        <v>45841.646958333331</v>
      </c>
      <c r="D80" s="15" t="s">
        <v>490</v>
      </c>
      <c r="E80" s="8" t="s">
        <v>26</v>
      </c>
      <c r="F80" s="8">
        <v>2019</v>
      </c>
      <c r="G80" s="8" t="s">
        <v>357</v>
      </c>
      <c r="H80" s="12" t="s">
        <v>295</v>
      </c>
      <c r="I80" s="8" t="s">
        <v>23</v>
      </c>
      <c r="J80" s="12" t="s">
        <v>281</v>
      </c>
      <c r="K80" s="8" t="s">
        <v>786</v>
      </c>
      <c r="L80" s="8" t="s">
        <v>257</v>
      </c>
      <c r="M80" s="8" t="str">
        <f>VLOOKUP(Vehiculos202210[[#This Row],[Proyecto]],[5]Proyectos!$C$6:$H$44,2)</f>
        <v>IC-TG-F13-0016</v>
      </c>
      <c r="N80" s="8" t="str">
        <f>VLOOKUP(Vehiculos202210[[#This Row],[Proyecto]],[5]Proyectos!$C$6:$H$44,5)</f>
        <v>Gadiel Flores</v>
      </c>
      <c r="O80" s="8" t="s">
        <v>258</v>
      </c>
      <c r="P80" s="13" t="s">
        <v>265</v>
      </c>
      <c r="Q80" s="51" t="s">
        <v>266</v>
      </c>
      <c r="R80" s="14">
        <v>46069</v>
      </c>
      <c r="S80" s="8" t="s">
        <v>255</v>
      </c>
      <c r="T80" s="31"/>
    </row>
    <row r="81" spans="2:20" x14ac:dyDescent="0.25">
      <c r="B81" s="8">
        <v>70</v>
      </c>
      <c r="C81" s="9">
        <v>45841.646958333331</v>
      </c>
      <c r="D81" s="15" t="s">
        <v>491</v>
      </c>
      <c r="E81" s="8" t="s">
        <v>26</v>
      </c>
      <c r="F81" s="8">
        <v>2019</v>
      </c>
      <c r="G81" s="11" t="s">
        <v>357</v>
      </c>
      <c r="H81" s="12" t="s">
        <v>509</v>
      </c>
      <c r="I81" s="8" t="s">
        <v>23</v>
      </c>
      <c r="J81" s="12" t="s">
        <v>281</v>
      </c>
      <c r="K81" s="8" t="s">
        <v>789</v>
      </c>
      <c r="L81" s="8" t="s">
        <v>29</v>
      </c>
      <c r="M81" s="8" t="str">
        <f>VLOOKUP(Vehiculos202210[[#This Row],[Proyecto]],[5]Proyectos!$C$6:$H$44,2)</f>
        <v>IC-TG-F04-0015</v>
      </c>
      <c r="N81" s="8" t="str">
        <f>VLOOKUP(Vehiculos202210[[#This Row],[Proyecto]],[5]Proyectos!$C$6:$H$44,5)</f>
        <v>Marco Callejas</v>
      </c>
      <c r="O81" s="8" t="s">
        <v>30</v>
      </c>
      <c r="P81" s="13" t="s">
        <v>517</v>
      </c>
      <c r="Q81" s="51" t="s">
        <v>790</v>
      </c>
      <c r="R81" s="14"/>
      <c r="S81" s="8"/>
      <c r="T81" s="31"/>
    </row>
    <row r="82" spans="2:20" x14ac:dyDescent="0.25">
      <c r="B82" s="8">
        <v>71</v>
      </c>
      <c r="C82" s="9">
        <v>45841.646958333331</v>
      </c>
      <c r="D82" s="10" t="s">
        <v>492</v>
      </c>
      <c r="E82" s="21" t="s">
        <v>26</v>
      </c>
      <c r="F82" s="8">
        <v>2019</v>
      </c>
      <c r="G82" s="11" t="s">
        <v>357</v>
      </c>
      <c r="H82" s="32" t="s">
        <v>321</v>
      </c>
      <c r="I82" s="8" t="s">
        <v>23</v>
      </c>
      <c r="J82" s="12" t="s">
        <v>281</v>
      </c>
      <c r="K82" s="8" t="s">
        <v>589</v>
      </c>
      <c r="L82" s="8" t="s">
        <v>237</v>
      </c>
      <c r="M82" s="8" t="str">
        <f>VLOOKUP(Vehiculos202210[[#This Row],[Proyecto]],[5]Proyectos!$C$6:$H$44,2)</f>
        <v>ST-TG-V05-0001</v>
      </c>
      <c r="N82" s="8" t="str">
        <f>VLOOKUP(Vehiculos202210[[#This Row],[Proyecto]],[5]Proyectos!$C$6:$H$44,5)</f>
        <v>Efrain Mejia</v>
      </c>
      <c r="O82" s="8" t="s">
        <v>641</v>
      </c>
      <c r="P82" s="13" t="s">
        <v>866</v>
      </c>
      <c r="Q82" s="51" t="s">
        <v>827</v>
      </c>
      <c r="R82" s="14" t="s">
        <v>828</v>
      </c>
      <c r="S82" s="8" t="s">
        <v>255</v>
      </c>
      <c r="T82" s="31"/>
    </row>
    <row r="83" spans="2:20" x14ac:dyDescent="0.25">
      <c r="B83" s="8">
        <v>72</v>
      </c>
      <c r="C83" s="9">
        <v>45841.646958333331</v>
      </c>
      <c r="D83" s="33" t="s">
        <v>493</v>
      </c>
      <c r="E83" s="12" t="s">
        <v>21</v>
      </c>
      <c r="F83" s="12">
        <v>2022</v>
      </c>
      <c r="G83" s="11" t="s">
        <v>22</v>
      </c>
      <c r="H83" s="12" t="s">
        <v>284</v>
      </c>
      <c r="I83" s="8" t="s">
        <v>23</v>
      </c>
      <c r="J83" s="12" t="s">
        <v>281</v>
      </c>
      <c r="K83" s="12" t="s">
        <v>28</v>
      </c>
      <c r="L83" s="8" t="s">
        <v>39</v>
      </c>
      <c r="M83" s="8" t="str">
        <f>VLOOKUP(Vehiculos202210[[#This Row],[Proyecto]],[5]Proyectos!$C$6:$H$44,2)</f>
        <v>IC-TG-F04-0017</v>
      </c>
      <c r="N83" s="8" t="str">
        <f>VLOOKUP(Vehiculos202210[[#This Row],[Proyecto]],[5]Proyectos!$C$6:$H$44,5)</f>
        <v>Marco Callejas</v>
      </c>
      <c r="O83" s="8" t="s">
        <v>868</v>
      </c>
      <c r="P83" s="27" t="s">
        <v>680</v>
      </c>
      <c r="Q83" s="51" t="s">
        <v>53</v>
      </c>
      <c r="R83" s="16">
        <v>46434</v>
      </c>
      <c r="S83" s="8" t="s">
        <v>255</v>
      </c>
      <c r="T83" s="31"/>
    </row>
    <row r="84" spans="2:20" x14ac:dyDescent="0.25">
      <c r="B84" s="8">
        <v>73</v>
      </c>
      <c r="C84" s="9">
        <v>45841.646958333331</v>
      </c>
      <c r="D84" s="33" t="s">
        <v>494</v>
      </c>
      <c r="E84" s="12" t="s">
        <v>21</v>
      </c>
      <c r="F84" s="12">
        <v>2022</v>
      </c>
      <c r="G84" s="11" t="s">
        <v>22</v>
      </c>
      <c r="H84" s="12" t="s">
        <v>544</v>
      </c>
      <c r="I84" s="8" t="s">
        <v>23</v>
      </c>
      <c r="J84" s="12" t="s">
        <v>281</v>
      </c>
      <c r="K84" s="12" t="s">
        <v>571</v>
      </c>
      <c r="L84" s="8" t="s">
        <v>237</v>
      </c>
      <c r="M84" s="8" t="str">
        <f>VLOOKUP(Vehiculos202210[[#This Row],[Proyecto]],[5]Proyectos!$C$6:$H$44,2)</f>
        <v>ST-TG-V05-0001</v>
      </c>
      <c r="N84" s="8" t="str">
        <f>VLOOKUP(Vehiculos202210[[#This Row],[Proyecto]],[5]Proyectos!$C$6:$H$44,5)</f>
        <v>Efrain Mejia</v>
      </c>
      <c r="O84" s="8" t="s">
        <v>641</v>
      </c>
      <c r="P84" s="27" t="s">
        <v>540</v>
      </c>
      <c r="Q84" s="51" t="s">
        <v>541</v>
      </c>
      <c r="R84" s="16">
        <v>46855</v>
      </c>
      <c r="S84" s="8" t="s">
        <v>255</v>
      </c>
      <c r="T84" s="45"/>
    </row>
    <row r="85" spans="2:20" x14ac:dyDescent="0.25">
      <c r="B85" s="8">
        <v>74</v>
      </c>
      <c r="C85" s="9">
        <v>45841.646958333331</v>
      </c>
      <c r="D85" s="15" t="s">
        <v>495</v>
      </c>
      <c r="E85" s="21" t="s">
        <v>21</v>
      </c>
      <c r="F85" s="8">
        <v>2022</v>
      </c>
      <c r="G85" s="8" t="s">
        <v>22</v>
      </c>
      <c r="H85" s="12" t="s">
        <v>285</v>
      </c>
      <c r="I85" s="8" t="s">
        <v>23</v>
      </c>
      <c r="J85" s="12" t="s">
        <v>281</v>
      </c>
      <c r="K85" s="8" t="s">
        <v>28</v>
      </c>
      <c r="L85" s="8" t="s">
        <v>385</v>
      </c>
      <c r="M85" s="8" t="str">
        <f>VLOOKUP(Vehiculos202210[[#This Row],[Proyecto]],[5]Proyectos!$C$6:$H$44,2)</f>
        <v>ST-TG-V05-0009</v>
      </c>
      <c r="N85" s="8" t="str">
        <f>VLOOKUP(Vehiculos202210[[#This Row],[Proyecto]],[5]Proyectos!$C$6:$H$44,5)</f>
        <v>Efrain Mejia</v>
      </c>
      <c r="O85" s="8" t="s">
        <v>527</v>
      </c>
      <c r="P85" s="13" t="s">
        <v>372</v>
      </c>
      <c r="Q85" s="51" t="s">
        <v>251</v>
      </c>
      <c r="R85" s="14">
        <v>46204</v>
      </c>
      <c r="S85" s="8" t="s">
        <v>255</v>
      </c>
      <c r="T85" s="31"/>
    </row>
    <row r="86" spans="2:20" x14ac:dyDescent="0.25">
      <c r="B86" s="8">
        <v>75</v>
      </c>
      <c r="C86" s="9">
        <v>45841.646958333331</v>
      </c>
      <c r="D86" s="10" t="s">
        <v>496</v>
      </c>
      <c r="E86" s="8" t="s">
        <v>21</v>
      </c>
      <c r="F86" s="8">
        <v>2023</v>
      </c>
      <c r="G86" s="11" t="s">
        <v>22</v>
      </c>
      <c r="H86" s="12" t="s">
        <v>286</v>
      </c>
      <c r="I86" s="8" t="s">
        <v>23</v>
      </c>
      <c r="J86" s="12" t="s">
        <v>281</v>
      </c>
      <c r="K86" s="8" t="s">
        <v>28</v>
      </c>
      <c r="L86" s="8" t="s">
        <v>237</v>
      </c>
      <c r="M86" s="8" t="str">
        <f>VLOOKUP(Vehiculos202210[[#This Row],[Proyecto]],[5]Proyectos!$C$6:$H$44,2)</f>
        <v>ST-TG-V05-0001</v>
      </c>
      <c r="N86" s="8" t="str">
        <f>VLOOKUP(Vehiculos202210[[#This Row],[Proyecto]],[5]Proyectos!$C$6:$H$44,5)</f>
        <v>Efrain Mejia</v>
      </c>
      <c r="O86" s="8" t="s">
        <v>641</v>
      </c>
      <c r="P86" s="13" t="s">
        <v>416</v>
      </c>
      <c r="Q86" s="51" t="s">
        <v>417</v>
      </c>
      <c r="R86" s="14">
        <v>46813</v>
      </c>
      <c r="S86" s="8" t="s">
        <v>255</v>
      </c>
      <c r="T86" s="31"/>
    </row>
    <row r="87" spans="2:20" ht="14.25" customHeight="1" x14ac:dyDescent="0.25">
      <c r="B87" s="8">
        <v>76</v>
      </c>
      <c r="C87" s="9">
        <v>45841.646958333331</v>
      </c>
      <c r="D87" s="10" t="s">
        <v>497</v>
      </c>
      <c r="E87" s="8" t="s">
        <v>649</v>
      </c>
      <c r="F87" s="8">
        <v>2024</v>
      </c>
      <c r="G87" s="8" t="s">
        <v>650</v>
      </c>
      <c r="H87" s="8" t="s">
        <v>612</v>
      </c>
      <c r="I87" s="8" t="s">
        <v>23</v>
      </c>
      <c r="J87" s="12" t="s">
        <v>281</v>
      </c>
      <c r="K87" s="8" t="s">
        <v>24</v>
      </c>
      <c r="L87" s="8" t="s">
        <v>27</v>
      </c>
      <c r="M87" s="8" t="str">
        <f>VLOOKUP(Vehiculos202210[[#This Row],[Proyecto]],[5]Proyectos!$C$6:$H$44,2)</f>
        <v>IC-CL-F03-0007</v>
      </c>
      <c r="N87" s="8" t="str">
        <f>VLOOKUP(Vehiculos202210[[#This Row],[Proyecto]],[5]Proyectos!$C$6:$H$44,5)</f>
        <v>Dennis Borjas</v>
      </c>
      <c r="O87" s="8" t="s">
        <v>25</v>
      </c>
      <c r="P87" s="13" t="s">
        <v>860</v>
      </c>
      <c r="Q87" s="51">
        <v>501197504894</v>
      </c>
      <c r="R87" s="14">
        <v>46365</v>
      </c>
      <c r="S87" s="8" t="s">
        <v>255</v>
      </c>
      <c r="T87" s="31"/>
    </row>
    <row r="88" spans="2:20" x14ac:dyDescent="0.25">
      <c r="B88" s="8">
        <v>77</v>
      </c>
      <c r="C88" s="9">
        <v>45841.646958333331</v>
      </c>
      <c r="D88" s="15" t="s">
        <v>498</v>
      </c>
      <c r="E88" s="21" t="s">
        <v>649</v>
      </c>
      <c r="F88" s="8">
        <v>2024</v>
      </c>
      <c r="G88" s="11" t="s">
        <v>650</v>
      </c>
      <c r="H88" s="12" t="s">
        <v>368</v>
      </c>
      <c r="I88" s="8" t="s">
        <v>23</v>
      </c>
      <c r="J88" s="12" t="s">
        <v>281</v>
      </c>
      <c r="K88" s="8" t="s">
        <v>236</v>
      </c>
      <c r="L88" s="8" t="s">
        <v>41</v>
      </c>
      <c r="M88" s="8" t="str">
        <f>VLOOKUP(Vehiculos202210[[#This Row],[Proyecto]],[5]Proyectos!$C$6:$H$44,2)</f>
        <v>ST-TG-V05-0005</v>
      </c>
      <c r="N88" s="8" t="str">
        <f>VLOOKUP(Vehiculos202210[[#This Row],[Proyecto]],[5]Proyectos!$C$6:$H$44,5)</f>
        <v>Efrain Mejia</v>
      </c>
      <c r="O88" s="8" t="s">
        <v>249</v>
      </c>
      <c r="P88" s="13" t="s">
        <v>774</v>
      </c>
      <c r="Q88" s="51" t="s">
        <v>743</v>
      </c>
      <c r="R88" s="14" t="s">
        <v>744</v>
      </c>
      <c r="S88" s="8" t="s">
        <v>255</v>
      </c>
      <c r="T88" s="31"/>
    </row>
    <row r="89" spans="2:20" x14ac:dyDescent="0.25">
      <c r="B89" s="8">
        <v>78</v>
      </c>
      <c r="C89" s="9">
        <v>45841.646958333331</v>
      </c>
      <c r="D89" s="15" t="s">
        <v>499</v>
      </c>
      <c r="E89" s="8" t="s">
        <v>649</v>
      </c>
      <c r="F89" s="8">
        <v>2024</v>
      </c>
      <c r="G89" s="11" t="s">
        <v>650</v>
      </c>
      <c r="H89" s="12" t="s">
        <v>397</v>
      </c>
      <c r="I89" s="8" t="s">
        <v>23</v>
      </c>
      <c r="J89" s="12" t="s">
        <v>281</v>
      </c>
      <c r="K89" s="8" t="s">
        <v>235</v>
      </c>
      <c r="L89" s="8" t="s">
        <v>38</v>
      </c>
      <c r="M89" s="8" t="str">
        <f>VLOOKUP(Vehiculos202210[[#This Row],[Proyecto]],[5]Proyectos!$C$6:$H$44,2)</f>
        <v>IC-TG-F10-0018</v>
      </c>
      <c r="N89" s="8" t="str">
        <f>VLOOKUP(Vehiculos202210[[#This Row],[Proyecto]],[5]Proyectos!$C$6:$H$44,5)</f>
        <v>Oscar Roque</v>
      </c>
      <c r="O89" s="8" t="s">
        <v>233</v>
      </c>
      <c r="P89" s="13" t="s">
        <v>573</v>
      </c>
      <c r="Q89" s="51" t="s">
        <v>218</v>
      </c>
      <c r="R89" s="14">
        <v>44998</v>
      </c>
      <c r="S89" s="8"/>
      <c r="T89" s="31"/>
    </row>
    <row r="90" spans="2:20" x14ac:dyDescent="0.25">
      <c r="B90" s="8">
        <v>79</v>
      </c>
      <c r="C90" s="9">
        <v>45841.646958333331</v>
      </c>
      <c r="D90" s="15" t="s">
        <v>500</v>
      </c>
      <c r="E90" s="21" t="s">
        <v>649</v>
      </c>
      <c r="F90" s="8">
        <v>2024</v>
      </c>
      <c r="G90" s="8" t="s">
        <v>650</v>
      </c>
      <c r="H90" s="12" t="s">
        <v>411</v>
      </c>
      <c r="I90" s="8" t="s">
        <v>23</v>
      </c>
      <c r="J90" s="12" t="s">
        <v>281</v>
      </c>
      <c r="K90" s="8" t="s">
        <v>822</v>
      </c>
      <c r="L90" s="8" t="s">
        <v>257</v>
      </c>
      <c r="M90" s="8" t="str">
        <f>VLOOKUP(Vehiculos202210[[#This Row],[Proyecto]],[5]Proyectos!$C$6:$H$44,2)</f>
        <v>IC-TG-F13-0016</v>
      </c>
      <c r="N90" s="8" t="str">
        <f>VLOOKUP(Vehiculos202210[[#This Row],[Proyecto]],[5]Proyectos!$C$6:$H$44,5)</f>
        <v>Gadiel Flores</v>
      </c>
      <c r="O90" s="8" t="s">
        <v>258</v>
      </c>
      <c r="P90" s="13" t="s">
        <v>412</v>
      </c>
      <c r="Q90" s="51" t="s">
        <v>413</v>
      </c>
      <c r="R90" s="14">
        <v>46641</v>
      </c>
      <c r="S90" s="8" t="s">
        <v>255</v>
      </c>
      <c r="T90" s="31"/>
    </row>
    <row r="91" spans="2:20" x14ac:dyDescent="0.25">
      <c r="B91" s="8">
        <v>80</v>
      </c>
      <c r="C91" s="9">
        <v>45841.646958333331</v>
      </c>
      <c r="D91" s="15" t="s">
        <v>501</v>
      </c>
      <c r="E91" s="8" t="s">
        <v>649</v>
      </c>
      <c r="F91" s="8">
        <v>2024</v>
      </c>
      <c r="G91" s="11" t="s">
        <v>650</v>
      </c>
      <c r="H91" s="12" t="s">
        <v>613</v>
      </c>
      <c r="I91" s="8" t="s">
        <v>23</v>
      </c>
      <c r="J91" s="12" t="s">
        <v>281</v>
      </c>
      <c r="K91" s="8" t="s">
        <v>28</v>
      </c>
      <c r="L91" s="8" t="s">
        <v>394</v>
      </c>
      <c r="M91" s="8" t="str">
        <f>VLOOKUP(Vehiculos202210[[#This Row],[Proyecto]],[5]Proyectos!$C$6:$H$44,2)</f>
        <v>COI-COI-F02-0003</v>
      </c>
      <c r="N91" s="8" t="str">
        <f>VLOOKUP(Vehiculos202210[[#This Row],[Proyecto]],[5]Proyectos!$C$6:$H$44,5)</f>
        <v>Mario Flores</v>
      </c>
      <c r="O91" s="8" t="s">
        <v>414</v>
      </c>
      <c r="P91" s="13" t="s">
        <v>415</v>
      </c>
      <c r="Q91" s="51"/>
      <c r="R91" s="14"/>
      <c r="S91" s="8" t="s">
        <v>255</v>
      </c>
      <c r="T91" s="31"/>
    </row>
    <row r="92" spans="2:20" x14ac:dyDescent="0.25">
      <c r="B92" s="8">
        <v>81</v>
      </c>
      <c r="C92" s="9">
        <v>45841.646958333331</v>
      </c>
      <c r="D92" s="10" t="s">
        <v>502</v>
      </c>
      <c r="E92" s="8" t="s">
        <v>649</v>
      </c>
      <c r="F92" s="8">
        <v>2024</v>
      </c>
      <c r="G92" s="11" t="s">
        <v>650</v>
      </c>
      <c r="H92" s="12" t="s">
        <v>614</v>
      </c>
      <c r="I92" s="8" t="s">
        <v>23</v>
      </c>
      <c r="J92" s="12" t="s">
        <v>281</v>
      </c>
      <c r="K92" s="8" t="s">
        <v>235</v>
      </c>
      <c r="L92" s="8" t="s">
        <v>38</v>
      </c>
      <c r="M92" s="8" t="str">
        <f>VLOOKUP(Vehiculos202210[[#This Row],[Proyecto]],[5]Proyectos!$C$6:$H$44,2)</f>
        <v>IC-TG-F10-0018</v>
      </c>
      <c r="N92" s="8" t="str">
        <f>VLOOKUP(Vehiculos202210[[#This Row],[Proyecto]],[5]Proyectos!$C$6:$H$44,5)</f>
        <v>Oscar Roque</v>
      </c>
      <c r="O92" s="8" t="s">
        <v>233</v>
      </c>
      <c r="P92" s="13" t="s">
        <v>875</v>
      </c>
      <c r="Q92" s="51" t="s">
        <v>876</v>
      </c>
      <c r="R92" s="14">
        <v>47068</v>
      </c>
      <c r="S92" s="8" t="s">
        <v>255</v>
      </c>
      <c r="T92" s="31"/>
    </row>
    <row r="93" spans="2:20" x14ac:dyDescent="0.25">
      <c r="B93" s="8">
        <v>82</v>
      </c>
      <c r="C93" s="9">
        <v>45841.646958333331</v>
      </c>
      <c r="D93" s="33" t="s">
        <v>503</v>
      </c>
      <c r="E93" s="12" t="s">
        <v>649</v>
      </c>
      <c r="F93" s="12">
        <v>2024</v>
      </c>
      <c r="G93" s="11" t="s">
        <v>650</v>
      </c>
      <c r="H93" s="12" t="s">
        <v>615</v>
      </c>
      <c r="I93" s="8" t="s">
        <v>23</v>
      </c>
      <c r="J93" s="12" t="s">
        <v>281</v>
      </c>
      <c r="K93" s="8" t="s">
        <v>235</v>
      </c>
      <c r="L93" s="8" t="s">
        <v>407</v>
      </c>
      <c r="M93" s="8" t="str">
        <f>VLOOKUP(Vehiculos202210[[#This Row],[Proyecto]],[5]Proyectos!$C$6:$H$44,2)</f>
        <v>ST-TG-F10-0003</v>
      </c>
      <c r="N93" s="8" t="str">
        <f>VLOOKUP(Vehiculos202210[[#This Row],[Proyecto]],[5]Proyectos!$C$6:$H$44,5)</f>
        <v>Oscar Roque</v>
      </c>
      <c r="O93" s="8" t="s">
        <v>233</v>
      </c>
      <c r="P93" s="27" t="s">
        <v>572</v>
      </c>
      <c r="Q93" s="51" t="s">
        <v>375</v>
      </c>
      <c r="R93" s="16">
        <v>47068</v>
      </c>
      <c r="S93" s="8" t="s">
        <v>255</v>
      </c>
      <c r="T93" s="45"/>
    </row>
    <row r="94" spans="2:20" x14ac:dyDescent="0.25">
      <c r="B94" s="8">
        <v>83</v>
      </c>
      <c r="C94" s="9">
        <v>45841.646958333331</v>
      </c>
      <c r="D94" s="15" t="s">
        <v>504</v>
      </c>
      <c r="E94" s="8" t="s">
        <v>649</v>
      </c>
      <c r="F94" s="8">
        <v>2024</v>
      </c>
      <c r="G94" s="11" t="s">
        <v>650</v>
      </c>
      <c r="H94" s="12" t="s">
        <v>616</v>
      </c>
      <c r="I94" s="8" t="s">
        <v>23</v>
      </c>
      <c r="J94" s="12" t="s">
        <v>281</v>
      </c>
      <c r="K94" s="8" t="s">
        <v>235</v>
      </c>
      <c r="L94" s="8" t="s">
        <v>38</v>
      </c>
      <c r="M94" s="8" t="str">
        <f>VLOOKUP(Vehiculos202210[[#This Row],[Proyecto]],[5]Proyectos!$C$6:$H$44,2)</f>
        <v>IC-TG-F10-0018</v>
      </c>
      <c r="N94" s="8" t="str">
        <f>VLOOKUP(Vehiculos202210[[#This Row],[Proyecto]],[5]Proyectos!$C$6:$H$44,5)</f>
        <v>Oscar Roque</v>
      </c>
      <c r="O94" s="8" t="s">
        <v>233</v>
      </c>
      <c r="P94" s="13" t="s">
        <v>707</v>
      </c>
      <c r="Q94" s="51" t="s">
        <v>708</v>
      </c>
      <c r="R94" s="14">
        <v>45933</v>
      </c>
      <c r="S94" s="8" t="s">
        <v>255</v>
      </c>
      <c r="T94" s="31"/>
    </row>
    <row r="95" spans="2:20" x14ac:dyDescent="0.25">
      <c r="B95" s="8">
        <v>84</v>
      </c>
      <c r="C95" s="9">
        <v>45841.646958333331</v>
      </c>
      <c r="D95" s="33" t="s">
        <v>505</v>
      </c>
      <c r="E95" s="12" t="s">
        <v>649</v>
      </c>
      <c r="F95" s="12">
        <v>2024</v>
      </c>
      <c r="G95" s="11" t="s">
        <v>650</v>
      </c>
      <c r="H95" s="12" t="s">
        <v>617</v>
      </c>
      <c r="I95" s="8" t="s">
        <v>23</v>
      </c>
      <c r="J95" s="12" t="s">
        <v>281</v>
      </c>
      <c r="K95" s="8" t="s">
        <v>235</v>
      </c>
      <c r="L95" s="8" t="s">
        <v>407</v>
      </c>
      <c r="M95" s="8" t="str">
        <f>VLOOKUP(Vehiculos202210[[#This Row],[Proyecto]],[5]Proyectos!$C$6:$H$44,2)</f>
        <v>ST-TG-F10-0003</v>
      </c>
      <c r="N95" s="8" t="str">
        <f>VLOOKUP(Vehiculos202210[[#This Row],[Proyecto]],[5]Proyectos!$C$6:$H$44,5)</f>
        <v>Oscar Roque</v>
      </c>
      <c r="O95" s="8" t="s">
        <v>233</v>
      </c>
      <c r="P95" s="27" t="s">
        <v>574</v>
      </c>
      <c r="Q95" s="51" t="s">
        <v>220</v>
      </c>
      <c r="R95" s="16">
        <v>45256</v>
      </c>
      <c r="S95" s="8" t="s">
        <v>254</v>
      </c>
      <c r="T95" s="45" t="s">
        <v>734</v>
      </c>
    </row>
    <row r="96" spans="2:20" x14ac:dyDescent="0.25">
      <c r="B96" s="8">
        <v>85</v>
      </c>
      <c r="C96" s="9">
        <v>45841.646958333331</v>
      </c>
      <c r="D96" s="10" t="s">
        <v>318</v>
      </c>
      <c r="E96" s="8" t="s">
        <v>26</v>
      </c>
      <c r="F96" s="8"/>
      <c r="G96" s="11" t="s">
        <v>357</v>
      </c>
      <c r="H96" s="32" t="s">
        <v>618</v>
      </c>
      <c r="I96" s="8" t="s">
        <v>23</v>
      </c>
      <c r="J96" s="12" t="s">
        <v>319</v>
      </c>
      <c r="K96" s="8" t="s">
        <v>28</v>
      </c>
      <c r="L96" s="8" t="s">
        <v>37</v>
      </c>
      <c r="M96" s="8" t="str">
        <f>VLOOKUP(Vehiculos202210[[#This Row],[Proyecto]],[5]Proyectos!$C$6:$H$44,2)</f>
        <v>IC-TG-F04-0015</v>
      </c>
      <c r="N96" s="8" t="str">
        <f>VLOOKUP(Vehiculos202210[[#This Row],[Proyecto]],[5]Proyectos!$C$6:$H$44,5)</f>
        <v>Marco Callejas</v>
      </c>
      <c r="O96" s="8" t="s">
        <v>270</v>
      </c>
      <c r="P96" s="13" t="s">
        <v>418</v>
      </c>
      <c r="Q96" s="35" t="s">
        <v>49</v>
      </c>
      <c r="R96" s="14">
        <v>45047</v>
      </c>
      <c r="S96" s="8" t="s">
        <v>255</v>
      </c>
      <c r="T96" s="31"/>
    </row>
    <row r="97" spans="2:20" x14ac:dyDescent="0.25">
      <c r="B97" s="8">
        <v>86</v>
      </c>
      <c r="C97" s="9">
        <v>45841.646958333331</v>
      </c>
      <c r="D97" s="33" t="s">
        <v>324</v>
      </c>
      <c r="E97" s="12" t="s">
        <v>26</v>
      </c>
      <c r="F97" s="12">
        <v>2022</v>
      </c>
      <c r="G97" s="11" t="s">
        <v>357</v>
      </c>
      <c r="H97" s="12" t="s">
        <v>700</v>
      </c>
      <c r="I97" s="8" t="s">
        <v>23</v>
      </c>
      <c r="J97" s="12" t="s">
        <v>319</v>
      </c>
      <c r="K97" s="12" t="s">
        <v>232</v>
      </c>
      <c r="L97" s="8" t="s">
        <v>358</v>
      </c>
      <c r="M97" s="8" t="str">
        <f>VLOOKUP(Vehiculos202210[[#This Row],[Proyecto]],[5]Proyectos!$C$6:$H$44,2)</f>
        <v>IC-CB-F04-0010</v>
      </c>
      <c r="N97" s="8" t="str">
        <f>VLOOKUP(Vehiculos202210[[#This Row],[Proyecto]],[5]Proyectos!$C$6:$H$44,5)</f>
        <v>Marco Callejas</v>
      </c>
      <c r="O97" s="8" t="s">
        <v>30</v>
      </c>
      <c r="P97" s="27" t="s">
        <v>806</v>
      </c>
      <c r="Q97" s="51" t="s">
        <v>343</v>
      </c>
      <c r="R97" s="16">
        <v>45960</v>
      </c>
      <c r="S97" s="8" t="s">
        <v>255</v>
      </c>
      <c r="T97" s="31"/>
    </row>
    <row r="98" spans="2:20" x14ac:dyDescent="0.25">
      <c r="B98" s="8">
        <v>87</v>
      </c>
      <c r="C98" s="9">
        <v>45841.646958333331</v>
      </c>
      <c r="D98" s="15" t="s">
        <v>325</v>
      </c>
      <c r="E98" s="8" t="s">
        <v>21</v>
      </c>
      <c r="F98" s="8"/>
      <c r="G98" s="11" t="s">
        <v>22</v>
      </c>
      <c r="H98" s="12" t="s">
        <v>619</v>
      </c>
      <c r="I98" s="8" t="s">
        <v>23</v>
      </c>
      <c r="J98" s="12" t="s">
        <v>319</v>
      </c>
      <c r="K98" s="8" t="s">
        <v>632</v>
      </c>
      <c r="L98" s="8" t="s">
        <v>29</v>
      </c>
      <c r="M98" s="8" t="str">
        <f>VLOOKUP(Vehiculos202210[[#This Row],[Proyecto]],[5]Proyectos!$C$6:$H$44,2)</f>
        <v>IC-TG-F04-0015</v>
      </c>
      <c r="N98" s="8" t="str">
        <f>VLOOKUP(Vehiculos202210[[#This Row],[Proyecto]],[5]Proyectos!$C$6:$H$44,5)</f>
        <v>Marco Callejas</v>
      </c>
      <c r="O98" s="8" t="s">
        <v>30</v>
      </c>
      <c r="P98" s="13" t="s">
        <v>792</v>
      </c>
      <c r="Q98" s="51" t="s">
        <v>320</v>
      </c>
      <c r="R98" s="14"/>
      <c r="S98" s="8"/>
      <c r="T98" s="31"/>
    </row>
    <row r="99" spans="2:20" x14ac:dyDescent="0.25">
      <c r="B99" s="8">
        <v>88</v>
      </c>
      <c r="C99" s="9">
        <v>45841.646958333331</v>
      </c>
      <c r="D99" s="15" t="s">
        <v>326</v>
      </c>
      <c r="E99" s="8" t="s">
        <v>26</v>
      </c>
      <c r="F99" s="8">
        <v>2022</v>
      </c>
      <c r="G99" s="11" t="s">
        <v>357</v>
      </c>
      <c r="H99" s="8" t="s">
        <v>654</v>
      </c>
      <c r="I99" s="8" t="s">
        <v>23</v>
      </c>
      <c r="J99" s="12" t="s">
        <v>319</v>
      </c>
      <c r="K99" s="8" t="s">
        <v>28</v>
      </c>
      <c r="L99" s="8" t="s">
        <v>358</v>
      </c>
      <c r="M99" s="8" t="str">
        <f>VLOOKUP(Vehiculos202210[[#This Row],[Proyecto]],[5]Proyectos!$C$6:$H$44,2)</f>
        <v>IC-CB-F04-0010</v>
      </c>
      <c r="N99" s="8" t="str">
        <f>VLOOKUP(Vehiculos202210[[#This Row],[Proyecto]],[5]Proyectos!$C$6:$H$44,5)</f>
        <v>Marco Callejas</v>
      </c>
      <c r="O99" s="8" t="s">
        <v>30</v>
      </c>
      <c r="P99" s="13" t="s">
        <v>620</v>
      </c>
      <c r="Q99" s="35" t="s">
        <v>46</v>
      </c>
      <c r="R99" s="14">
        <v>46564</v>
      </c>
      <c r="S99" s="8" t="s">
        <v>255</v>
      </c>
      <c r="T99" s="31"/>
    </row>
    <row r="100" spans="2:20" x14ac:dyDescent="0.25">
      <c r="B100" s="8">
        <v>89</v>
      </c>
      <c r="C100" s="9">
        <v>45841.646958333331</v>
      </c>
      <c r="D100" s="33" t="s">
        <v>327</v>
      </c>
      <c r="E100" s="12" t="s">
        <v>26</v>
      </c>
      <c r="F100" s="12">
        <v>2022</v>
      </c>
      <c r="G100" s="11" t="s">
        <v>357</v>
      </c>
      <c r="H100" s="12" t="s">
        <v>366</v>
      </c>
      <c r="I100" s="8" t="s">
        <v>23</v>
      </c>
      <c r="J100" s="12" t="s">
        <v>319</v>
      </c>
      <c r="K100" s="12" t="s">
        <v>28</v>
      </c>
      <c r="L100" s="8" t="s">
        <v>29</v>
      </c>
      <c r="M100" s="8" t="str">
        <f>VLOOKUP(Vehiculos202210[[#This Row],[Proyecto]],[5]Proyectos!$C$6:$H$44,2)</f>
        <v>IC-TG-F04-0015</v>
      </c>
      <c r="N100" s="8" t="str">
        <f>VLOOKUP(Vehiculos202210[[#This Row],[Proyecto]],[5]Proyectos!$C$6:$H$44,5)</f>
        <v>Marco Callejas</v>
      </c>
      <c r="O100" s="8" t="s">
        <v>30</v>
      </c>
      <c r="P100" s="27" t="s">
        <v>273</v>
      </c>
      <c r="Q100" s="51" t="s">
        <v>274</v>
      </c>
      <c r="R100" s="16">
        <v>46306</v>
      </c>
      <c r="S100" s="8" t="s">
        <v>255</v>
      </c>
      <c r="T100" s="45"/>
    </row>
    <row r="101" spans="2:20" x14ac:dyDescent="0.25">
      <c r="B101" s="8">
        <v>90</v>
      </c>
      <c r="C101" s="9">
        <v>45841.646958333331</v>
      </c>
      <c r="D101" s="15" t="s">
        <v>328</v>
      </c>
      <c r="E101" s="8" t="s">
        <v>21</v>
      </c>
      <c r="F101" s="8">
        <v>2023</v>
      </c>
      <c r="G101" s="8" t="s">
        <v>22</v>
      </c>
      <c r="H101" s="8" t="s">
        <v>329</v>
      </c>
      <c r="I101" s="8" t="s">
        <v>23</v>
      </c>
      <c r="J101" s="12" t="s">
        <v>319</v>
      </c>
      <c r="K101" s="8" t="s">
        <v>43</v>
      </c>
      <c r="L101" s="8" t="s">
        <v>358</v>
      </c>
      <c r="M101" s="8" t="str">
        <f>VLOOKUP(Vehiculos202210[[#This Row],[Proyecto]],[5]Proyectos!$C$6:$H$44,2)</f>
        <v>IC-CB-F04-0010</v>
      </c>
      <c r="N101" s="8" t="str">
        <f>VLOOKUP(Vehiculos202210[[#This Row],[Proyecto]],[5]Proyectos!$C$6:$H$44,5)</f>
        <v>Marco Callejas</v>
      </c>
      <c r="O101" s="8" t="s">
        <v>30</v>
      </c>
      <c r="P101" s="13" t="s">
        <v>877</v>
      </c>
      <c r="Q101" s="51"/>
      <c r="R101" s="14"/>
      <c r="S101" s="8"/>
      <c r="T101" s="31"/>
    </row>
    <row r="102" spans="2:20" x14ac:dyDescent="0.25">
      <c r="B102" s="8">
        <v>91</v>
      </c>
      <c r="C102" s="9">
        <v>45841.646958333331</v>
      </c>
      <c r="D102" s="33" t="s">
        <v>330</v>
      </c>
      <c r="E102" s="12" t="s">
        <v>21</v>
      </c>
      <c r="F102" s="12">
        <v>2022</v>
      </c>
      <c r="G102" s="11" t="s">
        <v>22</v>
      </c>
      <c r="H102" s="12" t="s">
        <v>331</v>
      </c>
      <c r="I102" s="8" t="s">
        <v>23</v>
      </c>
      <c r="J102" s="12" t="s">
        <v>319</v>
      </c>
      <c r="K102" s="12" t="s">
        <v>47</v>
      </c>
      <c r="L102" s="8" t="s">
        <v>358</v>
      </c>
      <c r="M102" s="8" t="str">
        <f>VLOOKUP(Vehiculos202210[[#This Row],[Proyecto]],[5]Proyectos!$C$6:$H$44,2)</f>
        <v>IC-CB-F04-0010</v>
      </c>
      <c r="N102" s="8" t="str">
        <f>VLOOKUP(Vehiculos202210[[#This Row],[Proyecto]],[5]Proyectos!$C$6:$H$44,5)</f>
        <v>Marco Callejas</v>
      </c>
      <c r="O102" s="8" t="s">
        <v>30</v>
      </c>
      <c r="P102" s="27" t="s">
        <v>899</v>
      </c>
      <c r="Q102" s="51" t="s">
        <v>344</v>
      </c>
      <c r="R102" s="16">
        <v>45590</v>
      </c>
      <c r="S102" s="8" t="s">
        <v>255</v>
      </c>
      <c r="T102" s="45"/>
    </row>
    <row r="103" spans="2:20" x14ac:dyDescent="0.25">
      <c r="B103" s="8">
        <v>92</v>
      </c>
      <c r="C103" s="9">
        <v>45841.646958333331</v>
      </c>
      <c r="D103" s="15" t="s">
        <v>332</v>
      </c>
      <c r="E103" s="8" t="s">
        <v>21</v>
      </c>
      <c r="F103" s="8">
        <v>2022</v>
      </c>
      <c r="G103" s="11" t="s">
        <v>22</v>
      </c>
      <c r="H103" s="12" t="s">
        <v>621</v>
      </c>
      <c r="I103" s="8" t="s">
        <v>23</v>
      </c>
      <c r="J103" s="12" t="s">
        <v>319</v>
      </c>
      <c r="K103" s="8" t="s">
        <v>33</v>
      </c>
      <c r="L103" s="8" t="s">
        <v>362</v>
      </c>
      <c r="M103" s="8" t="str">
        <f>VLOOKUP(Vehiculos202210[[#This Row],[Proyecto]],[5]Proyectos!$C$6:$H$44,2)</f>
        <v>IC-CL-F03-0007</v>
      </c>
      <c r="N103" s="8" t="str">
        <f>VLOOKUP(Vehiculos202210[[#This Row],[Proyecto]],[5]Proyectos!$C$6:$H$44,5)</f>
        <v>Dennis Borjas</v>
      </c>
      <c r="O103" s="8" t="s">
        <v>25</v>
      </c>
      <c r="P103" s="13" t="s">
        <v>289</v>
      </c>
      <c r="Q103" s="51">
        <v>1807199501920</v>
      </c>
      <c r="R103" s="14">
        <v>47362</v>
      </c>
      <c r="S103" s="8" t="s">
        <v>255</v>
      </c>
      <c r="T103" s="31"/>
    </row>
    <row r="104" spans="2:20" x14ac:dyDescent="0.25">
      <c r="B104" s="8">
        <v>93</v>
      </c>
      <c r="C104" s="9">
        <v>45841.646958333331</v>
      </c>
      <c r="D104" s="10" t="s">
        <v>334</v>
      </c>
      <c r="E104" s="8" t="s">
        <v>26</v>
      </c>
      <c r="F104" s="8">
        <v>2022</v>
      </c>
      <c r="G104" s="11" t="s">
        <v>357</v>
      </c>
      <c r="H104" s="32" t="s">
        <v>539</v>
      </c>
      <c r="I104" s="8" t="s">
        <v>23</v>
      </c>
      <c r="J104" s="12" t="s">
        <v>319</v>
      </c>
      <c r="K104" s="8" t="s">
        <v>335</v>
      </c>
      <c r="L104" s="8" t="s">
        <v>358</v>
      </c>
      <c r="M104" s="8" t="str">
        <f>VLOOKUP(Vehiculos202210[[#This Row],[Proyecto]],[5]Proyectos!$C$6:$H$44,2)</f>
        <v>IC-CB-F04-0010</v>
      </c>
      <c r="N104" s="8" t="str">
        <f>VLOOKUP(Vehiculos202210[[#This Row],[Proyecto]],[5]Proyectos!$C$6:$H$44,5)</f>
        <v>Marco Callejas</v>
      </c>
      <c r="O104" s="8" t="s">
        <v>30</v>
      </c>
      <c r="P104" s="13" t="s">
        <v>900</v>
      </c>
      <c r="Q104" s="51" t="s">
        <v>346</v>
      </c>
      <c r="R104" s="14">
        <v>46260</v>
      </c>
      <c r="S104" s="8" t="s">
        <v>255</v>
      </c>
      <c r="T104" s="31"/>
    </row>
    <row r="105" spans="2:20" x14ac:dyDescent="0.25">
      <c r="B105" s="8">
        <v>94</v>
      </c>
      <c r="C105" s="9">
        <v>45841.646958333331</v>
      </c>
      <c r="D105" s="10" t="s">
        <v>348</v>
      </c>
      <c r="E105" s="8" t="s">
        <v>351</v>
      </c>
      <c r="F105" s="8">
        <v>2023</v>
      </c>
      <c r="G105" s="11" t="s">
        <v>352</v>
      </c>
      <c r="H105" s="32" t="s">
        <v>377</v>
      </c>
      <c r="I105" s="8" t="s">
        <v>23</v>
      </c>
      <c r="J105" s="12" t="s">
        <v>319</v>
      </c>
      <c r="K105" s="8" t="s">
        <v>236</v>
      </c>
      <c r="L105" s="8" t="s">
        <v>41</v>
      </c>
      <c r="M105" s="8" t="str">
        <f>VLOOKUP(Vehiculos202210[[#This Row],[Proyecto]],[5]Proyectos!$C$6:$H$44,2)</f>
        <v>ST-TG-V05-0005</v>
      </c>
      <c r="N105" s="8" t="str">
        <f>VLOOKUP(Vehiculos202210[[#This Row],[Proyecto]],[5]Proyectos!$C$6:$H$44,5)</f>
        <v>Efrain Mejia</v>
      </c>
      <c r="O105" s="8" t="s">
        <v>527</v>
      </c>
      <c r="P105" s="13" t="s">
        <v>830</v>
      </c>
      <c r="Q105" s="51" t="s">
        <v>364</v>
      </c>
      <c r="R105" s="14">
        <v>47330</v>
      </c>
      <c r="S105" s="8" t="s">
        <v>255</v>
      </c>
      <c r="T105" s="31"/>
    </row>
    <row r="106" spans="2:20" x14ac:dyDescent="0.25">
      <c r="B106" s="8">
        <v>95</v>
      </c>
      <c r="C106" s="9">
        <v>45841.646958333331</v>
      </c>
      <c r="D106" s="15" t="s">
        <v>349</v>
      </c>
      <c r="E106" s="8" t="s">
        <v>351</v>
      </c>
      <c r="F106" s="8">
        <v>2022</v>
      </c>
      <c r="G106" s="8" t="s">
        <v>352</v>
      </c>
      <c r="H106" s="8" t="s">
        <v>378</v>
      </c>
      <c r="I106" s="8" t="s">
        <v>23</v>
      </c>
      <c r="J106" s="12" t="s">
        <v>319</v>
      </c>
      <c r="K106" s="8" t="s">
        <v>28</v>
      </c>
      <c r="L106" s="8" t="s">
        <v>41</v>
      </c>
      <c r="M106" s="8" t="str">
        <f>VLOOKUP(Vehiculos202210[[#This Row],[Proyecto]],[5]Proyectos!$C$6:$H$44,2)</f>
        <v>ST-TG-V05-0005</v>
      </c>
      <c r="N106" s="8" t="str">
        <f>VLOOKUP(Vehiculos202210[[#This Row],[Proyecto]],[5]Proyectos!$C$6:$H$44,5)</f>
        <v>Efrain Mejia</v>
      </c>
      <c r="O106" s="8" t="s">
        <v>527</v>
      </c>
      <c r="P106" s="13" t="s">
        <v>247</v>
      </c>
      <c r="Q106" s="51" t="s">
        <v>92</v>
      </c>
      <c r="R106" s="14">
        <v>45392</v>
      </c>
      <c r="S106" s="8" t="s">
        <v>255</v>
      </c>
      <c r="T106" s="31"/>
    </row>
    <row r="107" spans="2:20" x14ac:dyDescent="0.25">
      <c r="B107" s="8">
        <v>96</v>
      </c>
      <c r="C107" s="9">
        <v>45841.646958333331</v>
      </c>
      <c r="D107" s="33" t="s">
        <v>350</v>
      </c>
      <c r="E107" s="39" t="s">
        <v>26</v>
      </c>
      <c r="F107" s="12">
        <v>2022</v>
      </c>
      <c r="G107" s="11" t="s">
        <v>357</v>
      </c>
      <c r="H107" s="12" t="s">
        <v>701</v>
      </c>
      <c r="I107" s="8" t="s">
        <v>23</v>
      </c>
      <c r="J107" s="12" t="s">
        <v>319</v>
      </c>
      <c r="K107" s="12" t="s">
        <v>305</v>
      </c>
      <c r="L107" s="8" t="s">
        <v>29</v>
      </c>
      <c r="M107" s="8" t="str">
        <f>VLOOKUP(Vehiculos202210[[#This Row],[Proyecto]],[5]Proyectos!$C$6:$H$44,2)</f>
        <v>IC-TG-F04-0015</v>
      </c>
      <c r="N107" s="8" t="str">
        <f>VLOOKUP(Vehiculos202210[[#This Row],[Proyecto]],[5]Proyectos!$C$6:$H$44,5)</f>
        <v>Marco Callejas</v>
      </c>
      <c r="O107" s="8" t="s">
        <v>30</v>
      </c>
      <c r="P107" s="27" t="s">
        <v>862</v>
      </c>
      <c r="Q107" s="51" t="s">
        <v>345</v>
      </c>
      <c r="R107" s="16"/>
      <c r="S107" s="42"/>
      <c r="T107" s="45"/>
    </row>
    <row r="108" spans="2:20" x14ac:dyDescent="0.25">
      <c r="B108" s="8">
        <v>97</v>
      </c>
      <c r="C108" s="9">
        <v>45841.646958333331</v>
      </c>
      <c r="D108" s="15" t="s">
        <v>359</v>
      </c>
      <c r="E108" s="8" t="s">
        <v>26</v>
      </c>
      <c r="F108" s="8">
        <v>2024</v>
      </c>
      <c r="G108" s="11" t="s">
        <v>357</v>
      </c>
      <c r="H108" s="12" t="s">
        <v>714</v>
      </c>
      <c r="I108" s="8" t="s">
        <v>23</v>
      </c>
      <c r="J108" s="12" t="s">
        <v>319</v>
      </c>
      <c r="K108" s="8" t="s">
        <v>43</v>
      </c>
      <c r="L108" s="8" t="s">
        <v>809</v>
      </c>
      <c r="M108" s="8" t="str">
        <f>VLOOKUP(Vehiculos202210[[#This Row],[Proyecto]],[5]Proyectos!$C$6:$H$44,2)</f>
        <v>IC-HW-V05-0004</v>
      </c>
      <c r="N108" s="8" t="str">
        <f>VLOOKUP(Vehiculos202210[[#This Row],[Proyecto]],[5]Proyectos!$C$6:$H$44,5)</f>
        <v>Efrain Mejia</v>
      </c>
      <c r="O108" s="8" t="s">
        <v>249</v>
      </c>
      <c r="P108" s="13" t="s">
        <v>687</v>
      </c>
      <c r="Q108" s="51" t="s">
        <v>688</v>
      </c>
      <c r="R108" s="14" t="s">
        <v>689</v>
      </c>
      <c r="S108" s="8" t="s">
        <v>255</v>
      </c>
      <c r="T108" s="31"/>
    </row>
    <row r="109" spans="2:20" x14ac:dyDescent="0.25">
      <c r="B109" s="8">
        <v>98</v>
      </c>
      <c r="C109" s="9">
        <v>45841.646958333331</v>
      </c>
      <c r="D109" s="15" t="s">
        <v>360</v>
      </c>
      <c r="E109" s="21" t="s">
        <v>26</v>
      </c>
      <c r="F109" s="8">
        <v>2024</v>
      </c>
      <c r="G109" s="11" t="s">
        <v>357</v>
      </c>
      <c r="H109" s="12" t="s">
        <v>622</v>
      </c>
      <c r="I109" s="8" t="s">
        <v>23</v>
      </c>
      <c r="J109" s="12" t="s">
        <v>319</v>
      </c>
      <c r="K109" s="8" t="s">
        <v>28</v>
      </c>
      <c r="L109" s="8" t="s">
        <v>29</v>
      </c>
      <c r="M109" s="8" t="str">
        <f>VLOOKUP(Vehiculos202210[[#This Row],[Proyecto]],[5]Proyectos!$C$6:$H$44,2)</f>
        <v>IC-TG-F04-0015</v>
      </c>
      <c r="N109" s="8" t="str">
        <f>VLOOKUP(Vehiculos202210[[#This Row],[Proyecto]],[5]Proyectos!$C$6:$H$44,5)</f>
        <v>Marco Callejas</v>
      </c>
      <c r="O109" s="8" t="s">
        <v>30</v>
      </c>
      <c r="P109" s="13" t="s">
        <v>528</v>
      </c>
      <c r="Q109" s="51" t="s">
        <v>338</v>
      </c>
      <c r="R109" s="14">
        <v>45149</v>
      </c>
      <c r="S109" s="8" t="s">
        <v>255</v>
      </c>
      <c r="T109" s="31"/>
    </row>
    <row r="110" spans="2:20" x14ac:dyDescent="0.25">
      <c r="B110" s="8">
        <v>99</v>
      </c>
      <c r="C110" s="9">
        <v>45841.646958333331</v>
      </c>
      <c r="D110" s="10" t="s">
        <v>386</v>
      </c>
      <c r="E110" s="8" t="s">
        <v>351</v>
      </c>
      <c r="F110" s="12">
        <v>2022</v>
      </c>
      <c r="G110" s="11" t="s">
        <v>352</v>
      </c>
      <c r="H110" s="12" t="s">
        <v>715</v>
      </c>
      <c r="I110" s="8" t="s">
        <v>23</v>
      </c>
      <c r="J110" s="12" t="s">
        <v>319</v>
      </c>
      <c r="K110" s="8" t="s">
        <v>236</v>
      </c>
      <c r="L110" s="8" t="s">
        <v>385</v>
      </c>
      <c r="M110" s="8" t="str">
        <f>VLOOKUP(Vehiculos202210[[#This Row],[Proyecto]],[5]Proyectos!$C$6:$H$44,2)</f>
        <v>ST-TG-V05-0009</v>
      </c>
      <c r="N110" s="8" t="str">
        <f>VLOOKUP(Vehiculos202210[[#This Row],[Proyecto]],[5]Proyectos!$C$6:$H$44,5)</f>
        <v>Efrain Mejia</v>
      </c>
      <c r="O110" s="8" t="s">
        <v>527</v>
      </c>
      <c r="P110" s="27" t="s">
        <v>244</v>
      </c>
      <c r="Q110" s="51" t="s">
        <v>901</v>
      </c>
      <c r="R110" s="16">
        <v>45514</v>
      </c>
      <c r="S110" s="8" t="s">
        <v>255</v>
      </c>
      <c r="T110" s="31"/>
    </row>
    <row r="111" spans="2:20" x14ac:dyDescent="0.25">
      <c r="B111" s="8">
        <v>100</v>
      </c>
      <c r="C111" s="9">
        <v>45841.646958333331</v>
      </c>
      <c r="D111" s="10" t="s">
        <v>387</v>
      </c>
      <c r="E111" s="8" t="s">
        <v>26</v>
      </c>
      <c r="F111" s="8"/>
      <c r="G111" s="11" t="s">
        <v>357</v>
      </c>
      <c r="H111" s="32" t="s">
        <v>388</v>
      </c>
      <c r="I111" s="8" t="s">
        <v>23</v>
      </c>
      <c r="J111" s="12" t="s">
        <v>319</v>
      </c>
      <c r="K111" s="8" t="s">
        <v>859</v>
      </c>
      <c r="L111" s="8" t="s">
        <v>237</v>
      </c>
      <c r="M111" s="8" t="str">
        <f>VLOOKUP(Vehiculos202210[[#This Row],[Proyecto]],[5]Proyectos!$C$6:$H$44,2)</f>
        <v>ST-TG-V05-0001</v>
      </c>
      <c r="N111" s="8" t="str">
        <f>VLOOKUP(Vehiculos202210[[#This Row],[Proyecto]],[5]Proyectos!$C$6:$H$44,5)</f>
        <v>Efrain Mejia</v>
      </c>
      <c r="O111" s="8" t="s">
        <v>641</v>
      </c>
      <c r="P111" s="13" t="s">
        <v>859</v>
      </c>
      <c r="Q111" s="51"/>
      <c r="R111" s="14"/>
      <c r="S111" s="8"/>
      <c r="T111" s="31"/>
    </row>
    <row r="112" spans="2:20" x14ac:dyDescent="0.25">
      <c r="B112" s="8">
        <v>101</v>
      </c>
      <c r="C112" s="9">
        <v>45841.646958333331</v>
      </c>
      <c r="D112" s="15" t="s">
        <v>389</v>
      </c>
      <c r="E112" s="8" t="s">
        <v>26</v>
      </c>
      <c r="F112" s="8">
        <v>2021</v>
      </c>
      <c r="G112" s="11" t="s">
        <v>357</v>
      </c>
      <c r="H112" s="12" t="s">
        <v>793</v>
      </c>
      <c r="I112" s="8" t="s">
        <v>23</v>
      </c>
      <c r="J112" s="12" t="s">
        <v>319</v>
      </c>
      <c r="K112" s="8" t="s">
        <v>236</v>
      </c>
      <c r="L112" s="8" t="s">
        <v>41</v>
      </c>
      <c r="M112" s="8" t="str">
        <f>VLOOKUP(Vehiculos202210[[#This Row],[Proyecto]],[5]Proyectos!$C$6:$H$44,2)</f>
        <v>ST-TG-V05-0005</v>
      </c>
      <c r="N112" s="8" t="str">
        <f>VLOOKUP(Vehiculos202210[[#This Row],[Proyecto]],[5]Proyectos!$C$6:$H$44,5)</f>
        <v>Efrain Mejia</v>
      </c>
      <c r="O112" s="8" t="s">
        <v>249</v>
      </c>
      <c r="P112" s="13" t="s">
        <v>623</v>
      </c>
      <c r="Q112" s="51" t="s">
        <v>624</v>
      </c>
      <c r="R112" s="14">
        <v>46003</v>
      </c>
      <c r="S112" s="8" t="s">
        <v>255</v>
      </c>
      <c r="T112" s="31"/>
    </row>
    <row r="113" spans="2:20" x14ac:dyDescent="0.25">
      <c r="B113" s="8">
        <v>102</v>
      </c>
      <c r="C113" s="9">
        <v>45841.646958333331</v>
      </c>
      <c r="D113" s="10" t="s">
        <v>393</v>
      </c>
      <c r="E113" s="8" t="s">
        <v>26</v>
      </c>
      <c r="F113" s="8"/>
      <c r="G113" s="11" t="s">
        <v>357</v>
      </c>
      <c r="H113" s="12" t="s">
        <v>625</v>
      </c>
      <c r="I113" s="8" t="s">
        <v>23</v>
      </c>
      <c r="J113" s="12" t="s">
        <v>319</v>
      </c>
      <c r="K113" s="8" t="s">
        <v>802</v>
      </c>
      <c r="L113" s="8" t="s">
        <v>237</v>
      </c>
      <c r="M113" s="8" t="str">
        <f>VLOOKUP(Vehiculos202210[[#This Row],[Proyecto]],[5]Proyectos!$C$6:$H$44,2)</f>
        <v>ST-TG-V05-0001</v>
      </c>
      <c r="N113" s="8" t="str">
        <f>VLOOKUP(Vehiculos202210[[#This Row],[Proyecto]],[5]Proyectos!$C$6:$H$44,5)</f>
        <v>Efrain Mejia</v>
      </c>
      <c r="O113" s="8" t="s">
        <v>637</v>
      </c>
      <c r="P113" s="13" t="s">
        <v>770</v>
      </c>
      <c r="Q113" s="51" t="s">
        <v>742</v>
      </c>
      <c r="R113" s="14">
        <v>46570</v>
      </c>
      <c r="S113" s="8" t="s">
        <v>255</v>
      </c>
      <c r="T113" s="31"/>
    </row>
    <row r="114" spans="2:20" x14ac:dyDescent="0.25">
      <c r="B114" s="8">
        <v>103</v>
      </c>
      <c r="C114" s="9">
        <v>45841.646958333331</v>
      </c>
      <c r="D114" s="33" t="s">
        <v>400</v>
      </c>
      <c r="E114" s="12" t="s">
        <v>26</v>
      </c>
      <c r="F114" s="12">
        <v>2024</v>
      </c>
      <c r="G114" s="11" t="s">
        <v>357</v>
      </c>
      <c r="H114" s="12" t="s">
        <v>730</v>
      </c>
      <c r="I114" s="8" t="s">
        <v>23</v>
      </c>
      <c r="J114" s="12" t="s">
        <v>319</v>
      </c>
      <c r="K114" s="12" t="s">
        <v>28</v>
      </c>
      <c r="L114" s="8" t="s">
        <v>29</v>
      </c>
      <c r="M114" s="8" t="str">
        <f>VLOOKUP(Vehiculos202210[[#This Row],[Proyecto]],[5]Proyectos!$C$6:$H$44,2)</f>
        <v>IC-TG-F04-0015</v>
      </c>
      <c r="N114" s="8" t="str">
        <f>VLOOKUP(Vehiculos202210[[#This Row],[Proyecto]],[5]Proyectos!$C$6:$H$44,5)</f>
        <v>Marco Callejas</v>
      </c>
      <c r="O114" s="8" t="s">
        <v>30</v>
      </c>
      <c r="P114" s="27" t="s">
        <v>361</v>
      </c>
      <c r="Q114" s="51" t="s">
        <v>343</v>
      </c>
      <c r="R114" s="16">
        <v>45960</v>
      </c>
      <c r="S114" s="8" t="s">
        <v>255</v>
      </c>
      <c r="T114" s="45"/>
    </row>
    <row r="115" spans="2:20" x14ac:dyDescent="0.25">
      <c r="B115" s="8">
        <v>104</v>
      </c>
      <c r="C115" s="9">
        <v>45841.646958333331</v>
      </c>
      <c r="D115" s="15" t="s">
        <v>408</v>
      </c>
      <c r="E115" s="8" t="s">
        <v>26</v>
      </c>
      <c r="F115" s="8">
        <v>2022</v>
      </c>
      <c r="G115" s="8" t="s">
        <v>357</v>
      </c>
      <c r="H115" s="12" t="s">
        <v>716</v>
      </c>
      <c r="I115" s="8" t="s">
        <v>23</v>
      </c>
      <c r="J115" s="12" t="s">
        <v>319</v>
      </c>
      <c r="K115" s="8" t="s">
        <v>822</v>
      </c>
      <c r="L115" s="8" t="s">
        <v>79</v>
      </c>
      <c r="M115" s="8" t="str">
        <f>VLOOKUP(Vehiculos202210[[#This Row],[Proyecto]],[5]Proyectos!$C$6:$H$44,2)</f>
        <v>COI-COI-F02-0015</v>
      </c>
      <c r="N115" s="8" t="str">
        <f>VLOOKUP(Vehiculos202210[[#This Row],[Proyecto]],[5]Proyectos!$C$6:$H$44,5)</f>
        <v>Juan Hernandez</v>
      </c>
      <c r="O115" s="8" t="s">
        <v>229</v>
      </c>
      <c r="P115" s="13" t="s">
        <v>243</v>
      </c>
      <c r="Q115" s="51"/>
      <c r="R115" s="14"/>
      <c r="S115" s="8"/>
      <c r="T115" s="31"/>
    </row>
    <row r="116" spans="2:20" x14ac:dyDescent="0.25">
      <c r="B116" s="8">
        <v>105</v>
      </c>
      <c r="C116" s="9">
        <v>45841.646958333331</v>
      </c>
      <c r="D116" s="33" t="s">
        <v>512</v>
      </c>
      <c r="E116" s="12" t="s">
        <v>21</v>
      </c>
      <c r="F116" s="12">
        <v>2022</v>
      </c>
      <c r="G116" s="11" t="s">
        <v>22</v>
      </c>
      <c r="H116" s="12" t="s">
        <v>717</v>
      </c>
      <c r="I116" s="8" t="s">
        <v>23</v>
      </c>
      <c r="J116" s="12" t="s">
        <v>319</v>
      </c>
      <c r="K116" s="8" t="s">
        <v>235</v>
      </c>
      <c r="L116" s="8" t="s">
        <v>407</v>
      </c>
      <c r="M116" s="8" t="str">
        <f>VLOOKUP(Vehiculos202210[[#This Row],[Proyecto]],[5]Proyectos!$C$6:$H$44,2)</f>
        <v>ST-TG-F10-0003</v>
      </c>
      <c r="N116" s="8" t="str">
        <f>VLOOKUP(Vehiculos202210[[#This Row],[Proyecto]],[5]Proyectos!$C$6:$H$44,5)</f>
        <v>Oscar Roque</v>
      </c>
      <c r="O116" s="8" t="s">
        <v>233</v>
      </c>
      <c r="P116" s="27" t="s">
        <v>575</v>
      </c>
      <c r="Q116" s="51" t="s">
        <v>219</v>
      </c>
      <c r="R116" s="16">
        <v>46179</v>
      </c>
      <c r="S116" s="8" t="s">
        <v>255</v>
      </c>
      <c r="T116" s="45"/>
    </row>
    <row r="117" spans="2:20" x14ac:dyDescent="0.25">
      <c r="B117" s="8">
        <v>106</v>
      </c>
      <c r="C117" s="9">
        <v>45841.646958333331</v>
      </c>
      <c r="D117" s="33" t="s">
        <v>513</v>
      </c>
      <c r="E117" s="12" t="s">
        <v>26</v>
      </c>
      <c r="F117" s="12">
        <v>2024</v>
      </c>
      <c r="G117" s="11" t="s">
        <v>357</v>
      </c>
      <c r="H117" s="12" t="s">
        <v>718</v>
      </c>
      <c r="I117" s="8" t="s">
        <v>23</v>
      </c>
      <c r="J117" s="12" t="s">
        <v>319</v>
      </c>
      <c r="K117" s="8" t="s">
        <v>235</v>
      </c>
      <c r="L117" s="8" t="s">
        <v>407</v>
      </c>
      <c r="M117" s="8" t="str">
        <f>VLOOKUP(Vehiculos202210[[#This Row],[Proyecto]],[5]Proyectos!$C$6:$H$44,2)</f>
        <v>ST-TG-F10-0003</v>
      </c>
      <c r="N117" s="8" t="str">
        <f>VLOOKUP(Vehiculos202210[[#This Row],[Proyecto]],[5]Proyectos!$C$6:$H$44,5)</f>
        <v>Oscar Roque</v>
      </c>
      <c r="O117" s="8" t="s">
        <v>233</v>
      </c>
      <c r="P117" s="27" t="s">
        <v>576</v>
      </c>
      <c r="Q117" s="51" t="s">
        <v>222</v>
      </c>
      <c r="R117" s="16">
        <v>46698</v>
      </c>
      <c r="S117" s="8" t="s">
        <v>255</v>
      </c>
      <c r="T117" s="45"/>
    </row>
    <row r="118" spans="2:20" x14ac:dyDescent="0.25">
      <c r="B118" s="8">
        <v>107</v>
      </c>
      <c r="C118" s="9">
        <v>45841.646958333331</v>
      </c>
      <c r="D118" s="15" t="s">
        <v>516</v>
      </c>
      <c r="E118" s="8" t="s">
        <v>26</v>
      </c>
      <c r="F118" s="8">
        <v>2024</v>
      </c>
      <c r="G118" s="11" t="s">
        <v>357</v>
      </c>
      <c r="H118" s="12" t="s">
        <v>731</v>
      </c>
      <c r="I118" s="8" t="s">
        <v>23</v>
      </c>
      <c r="J118" s="12" t="s">
        <v>319</v>
      </c>
      <c r="K118" s="12" t="s">
        <v>28</v>
      </c>
      <c r="L118" s="8" t="s">
        <v>29</v>
      </c>
      <c r="M118" s="8" t="str">
        <f>VLOOKUP(Vehiculos202210[[#This Row],[Proyecto]],[5]Proyectos!$C$6:$H$44,2)</f>
        <v>IC-TG-F04-0015</v>
      </c>
      <c r="N118" s="8" t="str">
        <f>VLOOKUP(Vehiculos202210[[#This Row],[Proyecto]],[5]Proyectos!$C$6:$H$44,5)</f>
        <v>Marco Callejas</v>
      </c>
      <c r="O118" s="8" t="s">
        <v>30</v>
      </c>
      <c r="P118" s="27" t="s">
        <v>590</v>
      </c>
      <c r="Q118" s="52" t="s">
        <v>320</v>
      </c>
      <c r="R118" s="16"/>
      <c r="S118" s="8"/>
      <c r="T118" s="31"/>
    </row>
    <row r="119" spans="2:20" x14ac:dyDescent="0.25">
      <c r="B119" s="8">
        <v>108</v>
      </c>
      <c r="C119" s="9">
        <v>45841.646958333331</v>
      </c>
      <c r="D119" s="15" t="s">
        <v>524</v>
      </c>
      <c r="E119" s="21" t="s">
        <v>647</v>
      </c>
      <c r="F119" s="8">
        <v>2022</v>
      </c>
      <c r="G119" s="8" t="s">
        <v>357</v>
      </c>
      <c r="H119" s="8" t="s">
        <v>651</v>
      </c>
      <c r="I119" s="8" t="s">
        <v>23</v>
      </c>
      <c r="J119" s="12" t="s">
        <v>319</v>
      </c>
      <c r="K119" s="8"/>
      <c r="L119" s="8" t="s">
        <v>358</v>
      </c>
      <c r="M119" s="8" t="str">
        <f>VLOOKUP(Vehiculos202210[[#This Row],[Proyecto]],[5]Proyectos!$C$6:$H$44,2)</f>
        <v>IC-CB-F04-0010</v>
      </c>
      <c r="N119" s="8" t="str">
        <f>VLOOKUP(Vehiculos202210[[#This Row],[Proyecto]],[5]Proyectos!$C$6:$H$44,5)</f>
        <v>Marco Callejas</v>
      </c>
      <c r="O119" s="8" t="s">
        <v>30</v>
      </c>
      <c r="P119" s="13" t="s">
        <v>794</v>
      </c>
      <c r="Q119" s="51" t="s">
        <v>795</v>
      </c>
      <c r="R119" s="14">
        <v>45904</v>
      </c>
      <c r="S119" s="8" t="s">
        <v>255</v>
      </c>
      <c r="T119" s="31"/>
    </row>
    <row r="120" spans="2:20" x14ac:dyDescent="0.25">
      <c r="B120" s="8">
        <v>109</v>
      </c>
      <c r="C120" s="9">
        <v>45841.646958333331</v>
      </c>
      <c r="D120" s="15" t="s">
        <v>530</v>
      </c>
      <c r="E120" s="8" t="s">
        <v>26</v>
      </c>
      <c r="F120" s="8">
        <v>2024</v>
      </c>
      <c r="G120" s="8" t="s">
        <v>357</v>
      </c>
      <c r="H120" s="12" t="s">
        <v>732</v>
      </c>
      <c r="I120" s="8" t="s">
        <v>23</v>
      </c>
      <c r="J120" s="12" t="s">
        <v>319</v>
      </c>
      <c r="K120" s="8" t="s">
        <v>28</v>
      </c>
      <c r="L120" s="8" t="s">
        <v>29</v>
      </c>
      <c r="M120" s="8" t="str">
        <f>VLOOKUP(Vehiculos202210[[#This Row],[Proyecto]],[5]Proyectos!$C$6:$H$44,2)</f>
        <v>IC-TG-F04-0015</v>
      </c>
      <c r="N120" s="8" t="str">
        <f>VLOOKUP(Vehiculos202210[[#This Row],[Proyecto]],[5]Proyectos!$C$6:$H$44,5)</f>
        <v>Marco Callejas</v>
      </c>
      <c r="O120" s="8" t="s">
        <v>30</v>
      </c>
      <c r="P120" s="13" t="s">
        <v>808</v>
      </c>
      <c r="Q120" s="51"/>
      <c r="R120" s="14"/>
      <c r="S120" s="8"/>
      <c r="T120" s="31"/>
    </row>
    <row r="121" spans="2:20" x14ac:dyDescent="0.25">
      <c r="B121" s="8">
        <v>110</v>
      </c>
      <c r="C121" s="9">
        <v>45841.646958333331</v>
      </c>
      <c r="D121" s="33" t="s">
        <v>531</v>
      </c>
      <c r="E121" s="12" t="s">
        <v>647</v>
      </c>
      <c r="F121" s="12">
        <v>2024</v>
      </c>
      <c r="G121" s="11" t="s">
        <v>648</v>
      </c>
      <c r="H121" s="12" t="s">
        <v>532</v>
      </c>
      <c r="I121" s="8" t="s">
        <v>23</v>
      </c>
      <c r="J121" s="12" t="s">
        <v>319</v>
      </c>
      <c r="K121" s="12" t="s">
        <v>28</v>
      </c>
      <c r="L121" s="8" t="s">
        <v>358</v>
      </c>
      <c r="M121" s="8" t="str">
        <f>VLOOKUP(Vehiculos202210[[#This Row],[Proyecto]],[5]Proyectos!$C$6:$H$44,2)</f>
        <v>IC-CB-F04-0010</v>
      </c>
      <c r="N121" s="8" t="str">
        <f>VLOOKUP(Vehiculos202210[[#This Row],[Proyecto]],[5]Proyectos!$C$6:$H$44,5)</f>
        <v>Marco Callejas</v>
      </c>
      <c r="O121" s="8" t="s">
        <v>30</v>
      </c>
      <c r="P121" s="27" t="s">
        <v>864</v>
      </c>
      <c r="Q121" s="51" t="s">
        <v>345</v>
      </c>
      <c r="R121" s="16">
        <v>45926</v>
      </c>
      <c r="S121" s="8" t="s">
        <v>255</v>
      </c>
      <c r="T121" s="31"/>
    </row>
    <row r="122" spans="2:20" x14ac:dyDescent="0.25">
      <c r="B122" s="8">
        <v>111</v>
      </c>
      <c r="C122" s="9">
        <v>45841.646958333331</v>
      </c>
      <c r="D122" s="10" t="s">
        <v>719</v>
      </c>
      <c r="E122" s="21" t="s">
        <v>26</v>
      </c>
      <c r="F122" s="8">
        <v>2021</v>
      </c>
      <c r="G122" s="11" t="s">
        <v>357</v>
      </c>
      <c r="H122" s="8" t="s">
        <v>720</v>
      </c>
      <c r="I122" s="8" t="s">
        <v>23</v>
      </c>
      <c r="J122" s="12" t="s">
        <v>319</v>
      </c>
      <c r="K122" s="8" t="s">
        <v>33</v>
      </c>
      <c r="L122" s="8" t="s">
        <v>27</v>
      </c>
      <c r="M122" s="8" t="str">
        <f>VLOOKUP(Vehiculos202210[[#This Row],[Proyecto]],[5]Proyectos!$C$6:$H$44,2)</f>
        <v>IC-CL-F03-0007</v>
      </c>
      <c r="N122" s="8" t="str">
        <f>VLOOKUP(Vehiculos202210[[#This Row],[Proyecto]],[5]Proyectos!$C$6:$H$44,5)</f>
        <v>Dennis Borjas</v>
      </c>
      <c r="O122" s="8" t="s">
        <v>25</v>
      </c>
      <c r="P122" s="13" t="s">
        <v>771</v>
      </c>
      <c r="Q122" s="51" t="s">
        <v>772</v>
      </c>
      <c r="R122" s="14">
        <v>46265</v>
      </c>
      <c r="S122" s="8" t="s">
        <v>255</v>
      </c>
      <c r="T122" s="31"/>
    </row>
    <row r="123" spans="2:20" x14ac:dyDescent="0.25">
      <c r="B123" s="8">
        <v>112</v>
      </c>
      <c r="C123" s="9">
        <v>45841.646958333331</v>
      </c>
      <c r="D123" s="15" t="s">
        <v>545</v>
      </c>
      <c r="E123" s="8" t="s">
        <v>26</v>
      </c>
      <c r="F123" s="8">
        <v>2022</v>
      </c>
      <c r="G123" s="11" t="s">
        <v>357</v>
      </c>
      <c r="H123" s="12" t="s">
        <v>721</v>
      </c>
      <c r="I123" s="8" t="s">
        <v>23</v>
      </c>
      <c r="J123" s="12" t="s">
        <v>319</v>
      </c>
      <c r="K123" s="8" t="s">
        <v>231</v>
      </c>
      <c r="L123" s="8" t="s">
        <v>237</v>
      </c>
      <c r="M123" s="8" t="str">
        <f>VLOOKUP(Vehiculos202210[[#This Row],[Proyecto]],[5]Proyectos!$C$6:$H$44,2)</f>
        <v>ST-TG-V05-0001</v>
      </c>
      <c r="N123" s="8" t="str">
        <f>VLOOKUP(Vehiculos202210[[#This Row],[Proyecto]],[5]Proyectos!$C$6:$H$44,5)</f>
        <v>Efrain Mejia</v>
      </c>
      <c r="O123" s="8" t="s">
        <v>637</v>
      </c>
      <c r="P123" s="13" t="s">
        <v>810</v>
      </c>
      <c r="Q123" s="51" t="s">
        <v>811</v>
      </c>
      <c r="R123" s="14" t="s">
        <v>812</v>
      </c>
      <c r="S123" s="8" t="s">
        <v>255</v>
      </c>
      <c r="T123" s="31"/>
    </row>
    <row r="124" spans="2:20" x14ac:dyDescent="0.25">
      <c r="B124" s="8">
        <v>113</v>
      </c>
      <c r="C124" s="9">
        <v>45841.646958333331</v>
      </c>
      <c r="D124" s="15" t="s">
        <v>546</v>
      </c>
      <c r="E124" s="8" t="s">
        <v>351</v>
      </c>
      <c r="F124" s="8">
        <v>2022</v>
      </c>
      <c r="G124" s="11" t="s">
        <v>352</v>
      </c>
      <c r="H124" s="12" t="s">
        <v>722</v>
      </c>
      <c r="I124" s="8" t="s">
        <v>23</v>
      </c>
      <c r="J124" s="12" t="s">
        <v>319</v>
      </c>
      <c r="K124" s="8" t="s">
        <v>236</v>
      </c>
      <c r="L124" s="8" t="s">
        <v>41</v>
      </c>
      <c r="M124" s="8" t="str">
        <f>VLOOKUP(Vehiculos202210[[#This Row],[Proyecto]],[5]Proyectos!$C$6:$H$44,2)</f>
        <v>ST-TG-V05-0005</v>
      </c>
      <c r="N124" s="8" t="str">
        <f>VLOOKUP(Vehiculos202210[[#This Row],[Proyecto]],[5]Proyectos!$C$6:$H$44,5)</f>
        <v>Efrain Mejia</v>
      </c>
      <c r="O124" s="8" t="s">
        <v>249</v>
      </c>
      <c r="P124" s="13" t="s">
        <v>249</v>
      </c>
      <c r="Q124" s="51" t="s">
        <v>313</v>
      </c>
      <c r="R124" s="14">
        <v>46765</v>
      </c>
      <c r="S124" s="8" t="s">
        <v>255</v>
      </c>
      <c r="T124" s="31"/>
    </row>
    <row r="125" spans="2:20" x14ac:dyDescent="0.25">
      <c r="B125" s="8">
        <v>114</v>
      </c>
      <c r="C125" s="9">
        <v>45841.646958333331</v>
      </c>
      <c r="D125" s="34" t="s">
        <v>547</v>
      </c>
      <c r="E125" s="21" t="s">
        <v>351</v>
      </c>
      <c r="F125" s="8">
        <v>2023</v>
      </c>
      <c r="G125" s="11" t="s">
        <v>352</v>
      </c>
      <c r="H125" s="12" t="s">
        <v>723</v>
      </c>
      <c r="I125" s="8" t="s">
        <v>23</v>
      </c>
      <c r="J125" s="12" t="s">
        <v>319</v>
      </c>
      <c r="K125" s="8" t="s">
        <v>236</v>
      </c>
      <c r="L125" s="8" t="s">
        <v>41</v>
      </c>
      <c r="M125" s="8" t="str">
        <f>VLOOKUP(Vehiculos202210[[#This Row],[Proyecto]],[5]Proyectos!$C$6:$H$44,2)</f>
        <v>ST-TG-V05-0005</v>
      </c>
      <c r="N125" s="8" t="str">
        <f>VLOOKUP(Vehiculos202210[[#This Row],[Proyecto]],[5]Proyectos!$C$6:$H$44,5)</f>
        <v>Efrain Mejia</v>
      </c>
      <c r="O125" s="8" t="s">
        <v>249</v>
      </c>
      <c r="P125" s="13" t="s">
        <v>510</v>
      </c>
      <c r="Q125" s="51" t="s">
        <v>511</v>
      </c>
      <c r="R125" s="14">
        <v>46330</v>
      </c>
      <c r="S125" s="8" t="s">
        <v>255</v>
      </c>
      <c r="T125" s="31"/>
    </row>
    <row r="126" spans="2:20" x14ac:dyDescent="0.25">
      <c r="B126" s="8">
        <v>115</v>
      </c>
      <c r="C126" s="9">
        <v>45841.646958333331</v>
      </c>
      <c r="D126" s="15" t="s">
        <v>548</v>
      </c>
      <c r="E126" s="21" t="s">
        <v>26</v>
      </c>
      <c r="F126" s="8">
        <v>2021</v>
      </c>
      <c r="G126" s="11" t="s">
        <v>357</v>
      </c>
      <c r="H126" s="12" t="s">
        <v>733</v>
      </c>
      <c r="I126" s="8" t="s">
        <v>23</v>
      </c>
      <c r="J126" s="12" t="s">
        <v>319</v>
      </c>
      <c r="K126" s="8" t="s">
        <v>859</v>
      </c>
      <c r="L126" s="8" t="s">
        <v>237</v>
      </c>
      <c r="M126" s="8" t="str">
        <f>VLOOKUP(Vehiculos202210[[#This Row],[Proyecto]],[5]Proyectos!$C$6:$H$44,2)</f>
        <v>ST-TG-V05-0001</v>
      </c>
      <c r="N126" s="8" t="str">
        <f>VLOOKUP(Vehiculos202210[[#This Row],[Proyecto]],[5]Proyectos!$C$6:$H$44,5)</f>
        <v>Efrain Mejia</v>
      </c>
      <c r="O126" s="8" t="s">
        <v>637</v>
      </c>
      <c r="P126" s="13" t="s">
        <v>859</v>
      </c>
      <c r="Q126" s="51"/>
      <c r="R126" s="14"/>
      <c r="S126" s="8"/>
      <c r="T126" s="31"/>
    </row>
    <row r="127" spans="2:20" x14ac:dyDescent="0.25">
      <c r="B127" s="8">
        <v>116</v>
      </c>
      <c r="C127" s="9">
        <v>45841.646958333331</v>
      </c>
      <c r="D127" s="15" t="s">
        <v>627</v>
      </c>
      <c r="E127" s="21" t="s">
        <v>628</v>
      </c>
      <c r="F127" s="8">
        <v>2025</v>
      </c>
      <c r="G127" s="8" t="s">
        <v>629</v>
      </c>
      <c r="H127" s="12"/>
      <c r="I127" s="8" t="s">
        <v>23</v>
      </c>
      <c r="J127" s="12" t="s">
        <v>630</v>
      </c>
      <c r="K127" s="8" t="s">
        <v>28</v>
      </c>
      <c r="L127" s="8" t="s">
        <v>41</v>
      </c>
      <c r="M127" s="8" t="str">
        <f>VLOOKUP(Vehiculos202210[[#This Row],[Proyecto]],[5]Proyectos!$C$6:$H$44,2)</f>
        <v>ST-TG-V05-0005</v>
      </c>
      <c r="N127" s="8" t="str">
        <f>VLOOKUP(Vehiculos202210[[#This Row],[Proyecto]],[5]Proyectos!$C$6:$H$44,5)</f>
        <v>Efrain Mejia</v>
      </c>
      <c r="O127" s="8" t="s">
        <v>527</v>
      </c>
      <c r="P127" s="13" t="s">
        <v>902</v>
      </c>
      <c r="Q127" s="51" t="s">
        <v>537</v>
      </c>
      <c r="R127" s="14" t="s">
        <v>538</v>
      </c>
      <c r="S127" s="8" t="s">
        <v>255</v>
      </c>
      <c r="T127" s="31"/>
    </row>
    <row r="128" spans="2:20" x14ac:dyDescent="0.25">
      <c r="B128" s="8">
        <v>117</v>
      </c>
      <c r="C128" s="9">
        <v>45841.646958333331</v>
      </c>
      <c r="D128" s="10" t="s">
        <v>633</v>
      </c>
      <c r="E128" s="21" t="s">
        <v>21</v>
      </c>
      <c r="F128" s="8">
        <v>2024</v>
      </c>
      <c r="G128" s="11" t="s">
        <v>22</v>
      </c>
      <c r="H128" s="12" t="s">
        <v>724</v>
      </c>
      <c r="I128" s="8" t="s">
        <v>23</v>
      </c>
      <c r="J128" s="12" t="s">
        <v>35</v>
      </c>
      <c r="K128" s="8" t="s">
        <v>24</v>
      </c>
      <c r="L128" s="8" t="s">
        <v>362</v>
      </c>
      <c r="M128" s="8" t="str">
        <f>VLOOKUP(Vehiculos202210[[#This Row],[Proyecto]],[5]Proyectos!$C$6:$H$44,2)</f>
        <v>IC-CL-F03-0007</v>
      </c>
      <c r="N128" s="8" t="str">
        <f>VLOOKUP(Vehiculos202210[[#This Row],[Proyecto]],[5]Proyectos!$C$6:$H$44,5)</f>
        <v>Dennis Borjas</v>
      </c>
      <c r="O128" s="8" t="s">
        <v>25</v>
      </c>
      <c r="P128" s="13" t="s">
        <v>709</v>
      </c>
      <c r="Q128" s="51">
        <v>502299402558</v>
      </c>
      <c r="R128" s="14">
        <v>46677</v>
      </c>
      <c r="S128" s="8" t="s">
        <v>255</v>
      </c>
      <c r="T128" s="31"/>
    </row>
    <row r="129" spans="2:20" x14ac:dyDescent="0.25">
      <c r="B129" s="8">
        <v>118</v>
      </c>
      <c r="C129" s="9">
        <v>45841.646958333331</v>
      </c>
      <c r="D129" s="15" t="s">
        <v>634</v>
      </c>
      <c r="E129" s="21" t="s">
        <v>21</v>
      </c>
      <c r="F129" s="8"/>
      <c r="G129" s="11" t="s">
        <v>22</v>
      </c>
      <c r="H129" s="38" t="s">
        <v>635</v>
      </c>
      <c r="I129" s="8" t="s">
        <v>23</v>
      </c>
      <c r="J129" s="12" t="s">
        <v>35</v>
      </c>
      <c r="K129" s="8" t="s">
        <v>28</v>
      </c>
      <c r="L129" s="8" t="s">
        <v>29</v>
      </c>
      <c r="M129" s="8" t="str">
        <f>VLOOKUP(Vehiculos202210[[#This Row],[Proyecto]],[5]Proyectos!$C$6:$H$44,2)</f>
        <v>IC-TG-F04-0015</v>
      </c>
      <c r="N129" s="8" t="str">
        <f>VLOOKUP(Vehiculos202210[[#This Row],[Proyecto]],[5]Proyectos!$C$6:$H$44,5)</f>
        <v>Marco Callejas</v>
      </c>
      <c r="O129" s="8" t="s">
        <v>30</v>
      </c>
      <c r="P129" s="13" t="s">
        <v>563</v>
      </c>
      <c r="Q129" s="51" t="s">
        <v>529</v>
      </c>
      <c r="R129" s="14"/>
      <c r="S129" s="8"/>
      <c r="T129" s="31"/>
    </row>
    <row r="130" spans="2:20" x14ac:dyDescent="0.25">
      <c r="B130" s="8">
        <v>119</v>
      </c>
      <c r="C130" s="9">
        <v>45841.646958333331</v>
      </c>
      <c r="D130" s="15" t="s">
        <v>658</v>
      </c>
      <c r="E130" s="21" t="s">
        <v>21</v>
      </c>
      <c r="F130" s="8">
        <v>2023</v>
      </c>
      <c r="G130" s="11" t="s">
        <v>22</v>
      </c>
      <c r="H130" s="12" t="s">
        <v>659</v>
      </c>
      <c r="I130" s="8" t="s">
        <v>23</v>
      </c>
      <c r="J130" s="12" t="s">
        <v>35</v>
      </c>
      <c r="K130" s="8" t="s">
        <v>534</v>
      </c>
      <c r="L130" s="8" t="s">
        <v>37</v>
      </c>
      <c r="M130" s="8" t="str">
        <f>VLOOKUP(Vehiculos202210[[#This Row],[Proyecto]],[5]Proyectos!$C$6:$H$44,2)</f>
        <v>IC-TG-F04-0015</v>
      </c>
      <c r="N130" s="8" t="str">
        <f>VLOOKUP(Vehiculos202210[[#This Row],[Proyecto]],[5]Proyectos!$C$6:$H$44,5)</f>
        <v>Marco Callejas</v>
      </c>
      <c r="O130" s="8" t="s">
        <v>270</v>
      </c>
      <c r="P130" s="13" t="s">
        <v>376</v>
      </c>
      <c r="Q130" s="51" t="s">
        <v>345</v>
      </c>
      <c r="R130" s="14"/>
      <c r="S130" s="8"/>
      <c r="T130" s="31"/>
    </row>
    <row r="131" spans="2:20" x14ac:dyDescent="0.25">
      <c r="B131" s="8">
        <v>120</v>
      </c>
      <c r="C131" s="9">
        <v>45841.646958333331</v>
      </c>
      <c r="D131" s="15" t="s">
        <v>660</v>
      </c>
      <c r="E131" s="21" t="s">
        <v>21</v>
      </c>
      <c r="F131" s="8">
        <v>2023</v>
      </c>
      <c r="G131" s="8" t="s">
        <v>22</v>
      </c>
      <c r="H131" s="8" t="s">
        <v>661</v>
      </c>
      <c r="I131" s="8" t="s">
        <v>23</v>
      </c>
      <c r="J131" s="12" t="s">
        <v>35</v>
      </c>
      <c r="K131" s="8" t="s">
        <v>28</v>
      </c>
      <c r="L131" s="8" t="s">
        <v>29</v>
      </c>
      <c r="M131" s="8" t="str">
        <f>VLOOKUP(Vehiculos202210[[#This Row],[Proyecto]],[5]Proyectos!$C$6:$H$44,2)</f>
        <v>IC-TG-F04-0015</v>
      </c>
      <c r="N131" s="8" t="str">
        <f>VLOOKUP(Vehiculos202210[[#This Row],[Proyecto]],[5]Proyectos!$C$6:$H$44,5)</f>
        <v>Marco Callejas</v>
      </c>
      <c r="O131" s="8" t="s">
        <v>30</v>
      </c>
      <c r="P131" s="13" t="s">
        <v>662</v>
      </c>
      <c r="Q131" s="35" t="s">
        <v>320</v>
      </c>
      <c r="R131" s="14"/>
      <c r="S131" s="8"/>
      <c r="T131" s="31"/>
    </row>
    <row r="132" spans="2:20" x14ac:dyDescent="0.25">
      <c r="B132" s="8">
        <v>121</v>
      </c>
      <c r="C132" s="9">
        <v>45841.646958333331</v>
      </c>
      <c r="D132" s="15" t="s">
        <v>668</v>
      </c>
      <c r="E132" s="21" t="s">
        <v>351</v>
      </c>
      <c r="F132" s="8">
        <v>2022</v>
      </c>
      <c r="G132" s="11" t="s">
        <v>352</v>
      </c>
      <c r="H132" s="12" t="s">
        <v>725</v>
      </c>
      <c r="I132" s="8" t="s">
        <v>23</v>
      </c>
      <c r="J132" s="12" t="s">
        <v>319</v>
      </c>
      <c r="K132" s="8" t="s">
        <v>236</v>
      </c>
      <c r="L132" s="8" t="s">
        <v>39</v>
      </c>
      <c r="M132" s="8" t="str">
        <f>VLOOKUP(Vehiculos202210[[#This Row],[Proyecto]],[5]Proyectos!$C$6:$H$44,2)</f>
        <v>IC-TG-F04-0017</v>
      </c>
      <c r="N132" s="8" t="str">
        <f>VLOOKUP(Vehiculos202210[[#This Row],[Proyecto]],[5]Proyectos!$C$6:$H$44,5)</f>
        <v>Marco Callejas</v>
      </c>
      <c r="O132" s="8" t="s">
        <v>868</v>
      </c>
      <c r="P132" s="13" t="s">
        <v>681</v>
      </c>
      <c r="Q132" s="51" t="s">
        <v>320</v>
      </c>
      <c r="R132" s="14"/>
      <c r="S132" s="8"/>
      <c r="T132" s="31"/>
    </row>
    <row r="133" spans="2:20" x14ac:dyDescent="0.25">
      <c r="B133" s="8">
        <v>122</v>
      </c>
      <c r="C133" s="9">
        <v>45841.646958333331</v>
      </c>
      <c r="D133" s="33" t="s">
        <v>682</v>
      </c>
      <c r="E133" s="39" t="s">
        <v>26</v>
      </c>
      <c r="F133" s="12">
        <v>2025</v>
      </c>
      <c r="G133" s="11" t="s">
        <v>357</v>
      </c>
      <c r="H133" s="12"/>
      <c r="I133" s="8" t="s">
        <v>23</v>
      </c>
      <c r="J133" s="12" t="s">
        <v>319</v>
      </c>
      <c r="K133" s="12" t="s">
        <v>24</v>
      </c>
      <c r="L133" s="8" t="s">
        <v>27</v>
      </c>
      <c r="M133" s="8" t="str">
        <f>VLOOKUP(Vehiculos202210[[#This Row],[Proyecto]],[5]Proyectos!$C$6:$H$44,2)</f>
        <v>IC-CL-F03-0007</v>
      </c>
      <c r="N133" s="8" t="str">
        <f>VLOOKUP(Vehiculos202210[[#This Row],[Proyecto]],[5]Proyectos!$C$6:$H$44,5)</f>
        <v>Dennis Borjas</v>
      </c>
      <c r="O133" s="8" t="s">
        <v>25</v>
      </c>
      <c r="P133" s="27" t="s">
        <v>865</v>
      </c>
      <c r="Q133" s="51">
        <v>501198913193</v>
      </c>
      <c r="R133" s="16">
        <v>46586</v>
      </c>
      <c r="S133" s="8" t="s">
        <v>255</v>
      </c>
      <c r="T133" s="45"/>
    </row>
    <row r="134" spans="2:20" x14ac:dyDescent="0.25">
      <c r="B134" s="8">
        <v>123</v>
      </c>
      <c r="C134" s="9">
        <v>45841.646958333331</v>
      </c>
      <c r="D134" s="10" t="s">
        <v>710</v>
      </c>
      <c r="E134" s="21" t="s">
        <v>21</v>
      </c>
      <c r="F134" s="8">
        <v>2023</v>
      </c>
      <c r="G134" s="11" t="s">
        <v>22</v>
      </c>
      <c r="H134" s="12" t="s">
        <v>711</v>
      </c>
      <c r="I134" s="8" t="s">
        <v>23</v>
      </c>
      <c r="J134" s="12" t="s">
        <v>35</v>
      </c>
      <c r="K134" s="8" t="s">
        <v>33</v>
      </c>
      <c r="L134" s="8" t="s">
        <v>27</v>
      </c>
      <c r="M134" s="8" t="str">
        <f>VLOOKUP(Vehiculos202210[[#This Row],[Proyecto]],[5]Proyectos!$C$6:$H$44,2)</f>
        <v>IC-CL-F03-0007</v>
      </c>
      <c r="N134" s="8" t="str">
        <f>VLOOKUP(Vehiculos202210[[#This Row],[Proyecto]],[5]Proyectos!$C$6:$H$44,5)</f>
        <v>Dennis Borjas</v>
      </c>
      <c r="O134" s="8" t="s">
        <v>25</v>
      </c>
      <c r="P134" s="13" t="s">
        <v>775</v>
      </c>
      <c r="Q134" s="51" t="s">
        <v>747</v>
      </c>
      <c r="R134" s="14">
        <v>46249</v>
      </c>
      <c r="S134" s="8" t="s">
        <v>255</v>
      </c>
      <c r="T134" s="31"/>
    </row>
    <row r="135" spans="2:20" x14ac:dyDescent="0.25">
      <c r="B135" s="8">
        <v>124</v>
      </c>
      <c r="C135" s="9">
        <v>45841.646958333331</v>
      </c>
      <c r="D135" s="10" t="s">
        <v>726</v>
      </c>
      <c r="E135" s="21" t="s">
        <v>21</v>
      </c>
      <c r="F135" s="8">
        <v>2022</v>
      </c>
      <c r="G135" s="11" t="s">
        <v>22</v>
      </c>
      <c r="H135" s="12" t="s">
        <v>727</v>
      </c>
      <c r="I135" s="8" t="s">
        <v>23</v>
      </c>
      <c r="J135" s="12" t="s">
        <v>319</v>
      </c>
      <c r="K135" s="8" t="s">
        <v>236</v>
      </c>
      <c r="L135" s="8" t="s">
        <v>41</v>
      </c>
      <c r="M135" s="8" t="str">
        <f>VLOOKUP(Vehiculos202210[[#This Row],[Proyecto]],[5]Proyectos!$C$6:$H$44,2)</f>
        <v>ST-TG-V05-0005</v>
      </c>
      <c r="N135" s="8" t="str">
        <f>VLOOKUP(Vehiculos202210[[#This Row],[Proyecto]],[5]Proyectos!$C$6:$H$44,5)</f>
        <v>Efrain Mejia</v>
      </c>
      <c r="O135" s="8" t="s">
        <v>249</v>
      </c>
      <c r="P135" s="13" t="s">
        <v>776</v>
      </c>
      <c r="Q135" s="51" t="s">
        <v>748</v>
      </c>
      <c r="R135" s="14" t="s">
        <v>749</v>
      </c>
      <c r="S135" s="8" t="s">
        <v>255</v>
      </c>
      <c r="T135" s="31"/>
    </row>
    <row r="136" spans="2:20" x14ac:dyDescent="0.25">
      <c r="B136" s="8">
        <v>125</v>
      </c>
      <c r="C136" s="9">
        <v>45841.646958333331</v>
      </c>
      <c r="D136" s="33" t="s">
        <v>838</v>
      </c>
      <c r="E136" s="39" t="s">
        <v>26</v>
      </c>
      <c r="F136" s="12">
        <v>2024</v>
      </c>
      <c r="G136" s="11" t="s">
        <v>357</v>
      </c>
      <c r="H136" s="12" t="s">
        <v>839</v>
      </c>
      <c r="I136" s="8" t="s">
        <v>23</v>
      </c>
      <c r="J136" s="12" t="s">
        <v>319</v>
      </c>
      <c r="K136" s="12" t="s">
        <v>571</v>
      </c>
      <c r="L136" s="8" t="s">
        <v>237</v>
      </c>
      <c r="M136" s="8" t="str">
        <f>VLOOKUP(Vehiculos202210[[#This Row],[Proyecto]],[5]Proyectos!$C$6:$H$44,2)</f>
        <v>ST-TG-V05-0001</v>
      </c>
      <c r="N136" s="8" t="str">
        <f>VLOOKUP(Vehiculos202210[[#This Row],[Proyecto]],[5]Proyectos!$C$6:$H$44,5)</f>
        <v>Efrain Mejia</v>
      </c>
      <c r="O136" s="8" t="s">
        <v>637</v>
      </c>
      <c r="P136" s="27" t="s">
        <v>903</v>
      </c>
      <c r="Q136" s="51" t="s">
        <v>841</v>
      </c>
      <c r="R136" s="16">
        <v>45644</v>
      </c>
      <c r="S136" s="8"/>
      <c r="T136" s="45"/>
    </row>
    <row r="137" spans="2:20" x14ac:dyDescent="0.25">
      <c r="B137" s="8">
        <v>126</v>
      </c>
      <c r="C137" s="9">
        <v>45841.646958333331</v>
      </c>
      <c r="D137" s="33" t="s">
        <v>842</v>
      </c>
      <c r="E137" s="39" t="s">
        <v>26</v>
      </c>
      <c r="F137" s="12">
        <v>2024</v>
      </c>
      <c r="G137" s="11" t="s">
        <v>357</v>
      </c>
      <c r="H137" s="12" t="s">
        <v>843</v>
      </c>
      <c r="I137" s="8" t="s">
        <v>23</v>
      </c>
      <c r="J137" s="12" t="s">
        <v>319</v>
      </c>
      <c r="K137" s="12" t="s">
        <v>534</v>
      </c>
      <c r="L137" s="8" t="s">
        <v>237</v>
      </c>
      <c r="M137" s="8" t="str">
        <f>VLOOKUP(Vehiculos202210[[#This Row],[Proyecto]],[5]Proyectos!$C$6:$H$44,2)</f>
        <v>ST-TG-V05-0001</v>
      </c>
      <c r="N137" s="8" t="str">
        <f>VLOOKUP(Vehiculos202210[[#This Row],[Proyecto]],[5]Proyectos!$C$6:$H$44,5)</f>
        <v>Efrain Mejia</v>
      </c>
      <c r="O137" s="8" t="s">
        <v>637</v>
      </c>
      <c r="P137" s="27" t="s">
        <v>301</v>
      </c>
      <c r="Q137" s="51" t="s">
        <v>302</v>
      </c>
      <c r="R137" s="16">
        <v>46763</v>
      </c>
      <c r="S137" s="8" t="s">
        <v>255</v>
      </c>
      <c r="T137" s="45"/>
    </row>
    <row r="138" spans="2:20" x14ac:dyDescent="0.25">
      <c r="B138" s="8">
        <v>127</v>
      </c>
      <c r="C138" s="9">
        <v>45841.646958333331</v>
      </c>
      <c r="D138" s="15" t="s">
        <v>844</v>
      </c>
      <c r="E138" s="21" t="s">
        <v>26</v>
      </c>
      <c r="F138" s="8">
        <v>2024</v>
      </c>
      <c r="G138" s="11" t="s">
        <v>357</v>
      </c>
      <c r="H138" s="12" t="s">
        <v>845</v>
      </c>
      <c r="I138" s="8" t="s">
        <v>23</v>
      </c>
      <c r="J138" s="12" t="s">
        <v>319</v>
      </c>
      <c r="K138" s="8" t="s">
        <v>43</v>
      </c>
      <c r="L138" s="8" t="s">
        <v>237</v>
      </c>
      <c r="M138" s="8" t="str">
        <f>VLOOKUP(Vehiculos202210[[#This Row],[Proyecto]],[5]Proyectos!$C$6:$H$44,2)</f>
        <v>ST-TG-V05-0001</v>
      </c>
      <c r="N138" s="8" t="str">
        <f>VLOOKUP(Vehiculos202210[[#This Row],[Proyecto]],[5]Proyectos!$C$6:$H$44,5)</f>
        <v>Efrain Mejia</v>
      </c>
      <c r="O138" s="8" t="s">
        <v>637</v>
      </c>
      <c r="P138" s="13" t="s">
        <v>767</v>
      </c>
      <c r="Q138" s="51" t="s">
        <v>741</v>
      </c>
      <c r="R138" s="14">
        <v>46274</v>
      </c>
      <c r="S138" s="8" t="s">
        <v>255</v>
      </c>
      <c r="T138" s="31"/>
    </row>
    <row r="139" spans="2:20" x14ac:dyDescent="0.25">
      <c r="B139" s="8">
        <v>128</v>
      </c>
      <c r="C139" s="9">
        <v>45841.646958333331</v>
      </c>
      <c r="D139" s="33" t="s">
        <v>59</v>
      </c>
      <c r="E139" s="21" t="s">
        <v>21</v>
      </c>
      <c r="F139" s="8">
        <v>2014</v>
      </c>
      <c r="G139" s="11" t="s">
        <v>22</v>
      </c>
      <c r="H139" s="12" t="s">
        <v>205</v>
      </c>
      <c r="I139" s="8" t="s">
        <v>68</v>
      </c>
      <c r="J139" s="12"/>
      <c r="K139" s="8" t="s">
        <v>28</v>
      </c>
      <c r="L139" s="8" t="s">
        <v>79</v>
      </c>
      <c r="M139" s="8" t="str">
        <f>VLOOKUP(Vehiculos202210[[#This Row],[Proyecto]],[5]Proyectos!$C$6:$H$44,2)</f>
        <v>COI-COI-F02-0015</v>
      </c>
      <c r="N139" s="8" t="str">
        <f>VLOOKUP(Vehiculos202210[[#This Row],[Proyecto]],[5]Proyectos!$C$6:$H$44,5)</f>
        <v>Juan Hernandez</v>
      </c>
      <c r="O139" s="8" t="s">
        <v>229</v>
      </c>
      <c r="P139" s="13" t="s">
        <v>243</v>
      </c>
      <c r="Q139" s="51"/>
      <c r="R139" s="14"/>
      <c r="S139" s="8"/>
      <c r="T139" s="31"/>
    </row>
    <row r="140" spans="2:20" x14ac:dyDescent="0.25">
      <c r="B140" s="8">
        <v>129</v>
      </c>
      <c r="C140" s="9">
        <v>45841.646958333331</v>
      </c>
      <c r="D140" s="33" t="s">
        <v>60</v>
      </c>
      <c r="E140" s="39" t="s">
        <v>21</v>
      </c>
      <c r="F140" s="12">
        <v>2014</v>
      </c>
      <c r="G140" s="11" t="s">
        <v>22</v>
      </c>
      <c r="H140" s="12" t="s">
        <v>206</v>
      </c>
      <c r="I140" s="8" t="s">
        <v>68</v>
      </c>
      <c r="J140" s="12"/>
      <c r="K140" s="12" t="s">
        <v>28</v>
      </c>
      <c r="L140" s="8" t="s">
        <v>79</v>
      </c>
      <c r="M140" s="8" t="str">
        <f>VLOOKUP(Vehiculos202210[[#This Row],[Proyecto]],[5]Proyectos!$C$6:$H$44,2)</f>
        <v>COI-COI-F02-0015</v>
      </c>
      <c r="N140" s="8" t="str">
        <f>VLOOKUP(Vehiculos202210[[#This Row],[Proyecto]],[5]Proyectos!$C$6:$H$44,5)</f>
        <v>Juan Hernandez</v>
      </c>
      <c r="O140" s="8" t="s">
        <v>229</v>
      </c>
      <c r="P140" s="27" t="s">
        <v>243</v>
      </c>
      <c r="Q140" s="51"/>
      <c r="R140" s="16"/>
      <c r="S140" s="8"/>
      <c r="T140" s="45"/>
    </row>
    <row r="141" spans="2:20" x14ac:dyDescent="0.25">
      <c r="B141" s="8">
        <v>130</v>
      </c>
      <c r="C141" s="9">
        <v>45841.646958333331</v>
      </c>
      <c r="D141" s="33" t="s">
        <v>61</v>
      </c>
      <c r="E141" s="39" t="s">
        <v>21</v>
      </c>
      <c r="F141" s="12">
        <v>2014</v>
      </c>
      <c r="G141" s="11" t="s">
        <v>22</v>
      </c>
      <c r="H141" s="12" t="s">
        <v>207</v>
      </c>
      <c r="I141" s="8" t="s">
        <v>68</v>
      </c>
      <c r="J141" s="12"/>
      <c r="K141" s="12" t="s">
        <v>28</v>
      </c>
      <c r="L141" s="8" t="s">
        <v>79</v>
      </c>
      <c r="M141" s="8" t="str">
        <f>VLOOKUP(Vehiculos202210[[#This Row],[Proyecto]],[5]Proyectos!$C$6:$H$44,2)</f>
        <v>COI-COI-F02-0015</v>
      </c>
      <c r="N141" s="8" t="str">
        <f>VLOOKUP(Vehiculos202210[[#This Row],[Proyecto]],[5]Proyectos!$C$6:$H$44,5)</f>
        <v>Juan Hernandez</v>
      </c>
      <c r="O141" s="8" t="s">
        <v>229</v>
      </c>
      <c r="P141" s="27" t="s">
        <v>243</v>
      </c>
      <c r="Q141" s="51"/>
      <c r="R141" s="16"/>
      <c r="S141" s="8"/>
      <c r="T141" s="45"/>
    </row>
    <row r="142" spans="2:20" x14ac:dyDescent="0.25">
      <c r="B142" s="8">
        <v>131</v>
      </c>
      <c r="C142" s="9">
        <v>45841.646958333331</v>
      </c>
      <c r="D142" s="33" t="s">
        <v>62</v>
      </c>
      <c r="E142" s="39" t="s">
        <v>65</v>
      </c>
      <c r="F142" s="12">
        <v>2013</v>
      </c>
      <c r="G142" s="11" t="s">
        <v>63</v>
      </c>
      <c r="H142" s="12" t="s">
        <v>208</v>
      </c>
      <c r="I142" s="8" t="s">
        <v>68</v>
      </c>
      <c r="J142" s="12"/>
      <c r="K142" s="12" t="s">
        <v>28</v>
      </c>
      <c r="L142" s="8" t="s">
        <v>79</v>
      </c>
      <c r="M142" s="8" t="str">
        <f>VLOOKUP(Vehiculos202210[[#This Row],[Proyecto]],[5]Proyectos!$C$6:$H$44,2)</f>
        <v>COI-COI-F02-0015</v>
      </c>
      <c r="N142" s="8" t="str">
        <f>VLOOKUP(Vehiculos202210[[#This Row],[Proyecto]],[5]Proyectos!$C$6:$H$44,5)</f>
        <v>Juan Hernandez</v>
      </c>
      <c r="O142" s="8" t="s">
        <v>229</v>
      </c>
      <c r="P142" s="27" t="s">
        <v>243</v>
      </c>
      <c r="Q142" s="51"/>
      <c r="R142" s="16"/>
      <c r="S142" s="8"/>
      <c r="T142" s="45"/>
    </row>
    <row r="143" spans="2:20" x14ac:dyDescent="0.25">
      <c r="B143" s="8">
        <v>132</v>
      </c>
      <c r="C143" s="9">
        <v>45841.646958333331</v>
      </c>
      <c r="D143" s="33" t="s">
        <v>64</v>
      </c>
      <c r="E143" s="39" t="s">
        <v>65</v>
      </c>
      <c r="F143" s="12">
        <v>2014</v>
      </c>
      <c r="G143" s="11" t="s">
        <v>66</v>
      </c>
      <c r="H143" s="12" t="s">
        <v>67</v>
      </c>
      <c r="I143" s="8" t="s">
        <v>68</v>
      </c>
      <c r="J143" s="12"/>
      <c r="K143" s="12" t="s">
        <v>28</v>
      </c>
      <c r="L143" s="8" t="s">
        <v>394</v>
      </c>
      <c r="M143" s="8" t="str">
        <f>VLOOKUP(Vehiculos202210[[#This Row],[Proyecto]],[5]Proyectos!$C$6:$H$44,2)</f>
        <v>COI-COI-F02-0003</v>
      </c>
      <c r="N143" s="8" t="str">
        <f>VLOOKUP(Vehiculos202210[[#This Row],[Proyecto]],[5]Proyectos!$C$6:$H$44,5)</f>
        <v>Mario Flores</v>
      </c>
      <c r="O143" s="8" t="s">
        <v>229</v>
      </c>
      <c r="P143" s="27" t="s">
        <v>243</v>
      </c>
      <c r="Q143" s="51"/>
      <c r="R143" s="16"/>
      <c r="S143" s="8"/>
      <c r="T143" s="45"/>
    </row>
    <row r="144" spans="2:20" x14ac:dyDescent="0.25">
      <c r="B144" s="8">
        <v>133</v>
      </c>
      <c r="C144" s="9">
        <v>45841.646958333331</v>
      </c>
      <c r="D144" s="15" t="s">
        <v>69</v>
      </c>
      <c r="E144" s="21" t="s">
        <v>216</v>
      </c>
      <c r="F144" s="8">
        <v>2016</v>
      </c>
      <c r="G144" s="11" t="s">
        <v>70</v>
      </c>
      <c r="H144" s="12" t="s">
        <v>71</v>
      </c>
      <c r="I144" s="8" t="s">
        <v>68</v>
      </c>
      <c r="J144" s="12"/>
      <c r="K144" s="8" t="s">
        <v>43</v>
      </c>
      <c r="L144" s="8" t="s">
        <v>809</v>
      </c>
      <c r="M144" s="8" t="str">
        <f>VLOOKUP(Vehiculos202210[[#This Row],[Proyecto]],[5]Proyectos!$C$6:$H$44,2)</f>
        <v>IC-HW-V05-0004</v>
      </c>
      <c r="N144" s="8" t="str">
        <f>VLOOKUP(Vehiculos202210[[#This Row],[Proyecto]],[5]Proyectos!$C$6:$H$44,5)</f>
        <v>Efrain Mejia</v>
      </c>
      <c r="O144" s="8" t="s">
        <v>249</v>
      </c>
      <c r="P144" s="13" t="s">
        <v>409</v>
      </c>
      <c r="Q144" s="51" t="s">
        <v>410</v>
      </c>
      <c r="R144" s="14">
        <v>45504</v>
      </c>
      <c r="S144" s="8" t="s">
        <v>255</v>
      </c>
      <c r="T144" s="31"/>
    </row>
    <row r="145" spans="2:20" x14ac:dyDescent="0.25">
      <c r="B145" s="8">
        <v>134</v>
      </c>
      <c r="C145" s="9">
        <v>45841.646958333331</v>
      </c>
      <c r="D145" s="15" t="s">
        <v>72</v>
      </c>
      <c r="E145" s="21" t="s">
        <v>21</v>
      </c>
      <c r="F145" s="8">
        <v>2016</v>
      </c>
      <c r="G145" s="11" t="s">
        <v>22</v>
      </c>
      <c r="H145" s="8" t="s">
        <v>73</v>
      </c>
      <c r="I145" s="8" t="s">
        <v>68</v>
      </c>
      <c r="J145" s="12"/>
      <c r="K145" s="8" t="s">
        <v>28</v>
      </c>
      <c r="L145" s="8" t="s">
        <v>79</v>
      </c>
      <c r="M145" s="8" t="str">
        <f>VLOOKUP(Vehiculos202210[[#This Row],[Proyecto]],[5]Proyectos!$C$6:$H$44,2)</f>
        <v>COI-COI-F02-0015</v>
      </c>
      <c r="N145" s="8" t="str">
        <f>VLOOKUP(Vehiculos202210[[#This Row],[Proyecto]],[5]Proyectos!$C$6:$H$44,5)</f>
        <v>Juan Hernandez</v>
      </c>
      <c r="O145" s="8" t="s">
        <v>229</v>
      </c>
      <c r="P145" s="13" t="s">
        <v>243</v>
      </c>
      <c r="Q145" s="51"/>
      <c r="R145" s="14"/>
      <c r="S145" s="8"/>
      <c r="T145" s="31"/>
    </row>
    <row r="146" spans="2:20" x14ac:dyDescent="0.25">
      <c r="B146" s="8">
        <v>135</v>
      </c>
      <c r="C146" s="9">
        <v>45841.646958333331</v>
      </c>
      <c r="D146" s="10" t="s">
        <v>74</v>
      </c>
      <c r="E146" s="21" t="s">
        <v>21</v>
      </c>
      <c r="F146" s="8">
        <v>2016</v>
      </c>
      <c r="G146" s="11" t="s">
        <v>22</v>
      </c>
      <c r="H146" s="32" t="s">
        <v>75</v>
      </c>
      <c r="I146" s="8" t="s">
        <v>68</v>
      </c>
      <c r="J146" s="12"/>
      <c r="K146" s="8" t="s">
        <v>28</v>
      </c>
      <c r="L146" s="8" t="s">
        <v>79</v>
      </c>
      <c r="M146" s="8" t="str">
        <f>VLOOKUP(Vehiculos202210[[#This Row],[Proyecto]],[5]Proyectos!$C$6:$H$44,2)</f>
        <v>COI-COI-F02-0015</v>
      </c>
      <c r="N146" s="8" t="str">
        <f>VLOOKUP(Vehiculos202210[[#This Row],[Proyecto]],[5]Proyectos!$C$6:$H$44,5)</f>
        <v>Juan Hernandez</v>
      </c>
      <c r="O146" s="8" t="s">
        <v>229</v>
      </c>
      <c r="P146" s="13" t="s">
        <v>243</v>
      </c>
      <c r="Q146" s="51"/>
      <c r="R146" s="14"/>
      <c r="S146" s="8"/>
      <c r="T146" s="31"/>
    </row>
    <row r="147" spans="2:20" x14ac:dyDescent="0.25">
      <c r="B147" s="8">
        <v>136</v>
      </c>
      <c r="C147" s="9">
        <v>45841.646958333331</v>
      </c>
      <c r="D147" s="15" t="s">
        <v>77</v>
      </c>
      <c r="E147" s="21" t="s">
        <v>21</v>
      </c>
      <c r="F147" s="8">
        <v>2016</v>
      </c>
      <c r="G147" s="11" t="s">
        <v>22</v>
      </c>
      <c r="H147" s="12" t="s">
        <v>78</v>
      </c>
      <c r="I147" s="8" t="s">
        <v>68</v>
      </c>
      <c r="J147" s="12"/>
      <c r="K147" s="8" t="s">
        <v>28</v>
      </c>
      <c r="L147" s="8" t="s">
        <v>394</v>
      </c>
      <c r="M147" s="8" t="str">
        <f>VLOOKUP(Vehiculos202210[[#This Row],[Proyecto]],[5]Proyectos!$C$6:$H$44,2)</f>
        <v>COI-COI-F02-0003</v>
      </c>
      <c r="N147" s="8" t="str">
        <f>VLOOKUP(Vehiculos202210[[#This Row],[Proyecto]],[5]Proyectos!$C$6:$H$44,5)</f>
        <v>Mario Flores</v>
      </c>
      <c r="O147" s="8" t="s">
        <v>229</v>
      </c>
      <c r="P147" s="13" t="s">
        <v>243</v>
      </c>
      <c r="Q147" s="51"/>
      <c r="R147" s="14"/>
      <c r="S147" s="8"/>
      <c r="T147" s="31"/>
    </row>
    <row r="148" spans="2:20" x14ac:dyDescent="0.25">
      <c r="B148" s="8">
        <v>137</v>
      </c>
      <c r="C148" s="9">
        <v>45841.646958333331</v>
      </c>
      <c r="D148" s="15" t="s">
        <v>80</v>
      </c>
      <c r="E148" s="21" t="s">
        <v>21</v>
      </c>
      <c r="F148" s="8">
        <v>2016</v>
      </c>
      <c r="G148" s="8" t="s">
        <v>22</v>
      </c>
      <c r="H148" s="12" t="s">
        <v>81</v>
      </c>
      <c r="I148" s="8" t="s">
        <v>68</v>
      </c>
      <c r="J148" s="12"/>
      <c r="K148" s="8" t="s">
        <v>47</v>
      </c>
      <c r="L148" s="8" t="s">
        <v>79</v>
      </c>
      <c r="M148" s="8" t="str">
        <f>VLOOKUP(Vehiculos202210[[#This Row],[Proyecto]],[5]Proyectos!$C$6:$H$44,2)</f>
        <v>COI-COI-F02-0015</v>
      </c>
      <c r="N148" s="8" t="str">
        <f>VLOOKUP(Vehiculos202210[[#This Row],[Proyecto]],[5]Proyectos!$C$6:$H$44,5)</f>
        <v>Juan Hernandez</v>
      </c>
      <c r="O148" s="8" t="s">
        <v>229</v>
      </c>
      <c r="P148" s="13" t="s">
        <v>243</v>
      </c>
      <c r="Q148" s="51"/>
      <c r="R148" s="14"/>
      <c r="S148" s="8"/>
      <c r="T148" s="31"/>
    </row>
    <row r="149" spans="2:20" x14ac:dyDescent="0.25">
      <c r="B149" s="8">
        <v>138</v>
      </c>
      <c r="C149" s="9">
        <v>45841.646958333331</v>
      </c>
      <c r="D149" s="10" t="s">
        <v>238</v>
      </c>
      <c r="E149" s="21" t="s">
        <v>21</v>
      </c>
      <c r="F149" s="8">
        <v>2016</v>
      </c>
      <c r="G149" s="11" t="s">
        <v>22</v>
      </c>
      <c r="H149" s="32" t="s">
        <v>239</v>
      </c>
      <c r="I149" s="8" t="s">
        <v>68</v>
      </c>
      <c r="J149" s="17"/>
      <c r="K149" s="8"/>
      <c r="L149" s="8" t="s">
        <v>79</v>
      </c>
      <c r="M149" s="8" t="str">
        <f>VLOOKUP(Vehiculos202210[[#This Row],[Proyecto]],[5]Proyectos!$C$6:$H$44,2)</f>
        <v>COI-COI-F02-0015</v>
      </c>
      <c r="N149" s="8" t="str">
        <f>VLOOKUP(Vehiculos202210[[#This Row],[Proyecto]],[5]Proyectos!$C$6:$H$44,5)</f>
        <v>Juan Hernandez</v>
      </c>
      <c r="O149" s="8" t="s">
        <v>229</v>
      </c>
      <c r="P149" s="13" t="s">
        <v>243</v>
      </c>
      <c r="Q149" s="51"/>
      <c r="R149" s="14"/>
      <c r="S149" s="8"/>
      <c r="T149" s="31"/>
    </row>
    <row r="150" spans="2:20" x14ac:dyDescent="0.25">
      <c r="B150" s="8">
        <v>139</v>
      </c>
      <c r="C150" s="9">
        <v>45841.646958333331</v>
      </c>
      <c r="D150" s="15" t="s">
        <v>82</v>
      </c>
      <c r="E150" s="21" t="s">
        <v>83</v>
      </c>
      <c r="F150" s="8">
        <v>2013</v>
      </c>
      <c r="G150" s="11" t="s">
        <v>84</v>
      </c>
      <c r="H150" s="12" t="s">
        <v>230</v>
      </c>
      <c r="I150" s="8" t="s">
        <v>68</v>
      </c>
      <c r="J150" s="12"/>
      <c r="K150" s="8" t="s">
        <v>28</v>
      </c>
      <c r="L150" s="8" t="s">
        <v>87</v>
      </c>
      <c r="M150" s="8" t="str">
        <f>VLOOKUP(Vehiculos202210[[#This Row],[Proyecto]],[5]Proyectos!$C$6:$H$44,2)</f>
        <v>-</v>
      </c>
      <c r="N150" s="8" t="str">
        <f>VLOOKUP(Vehiculos202210[[#This Row],[Proyecto]],[5]Proyectos!$C$6:$H$44,5)</f>
        <v>-</v>
      </c>
      <c r="O150" s="8" t="s">
        <v>229</v>
      </c>
      <c r="P150" s="13" t="s">
        <v>243</v>
      </c>
      <c r="Q150" s="51"/>
      <c r="R150" s="14"/>
      <c r="S150" s="8"/>
      <c r="T150" s="31"/>
    </row>
    <row r="151" spans="2:20" x14ac:dyDescent="0.25">
      <c r="B151" s="8">
        <v>140</v>
      </c>
      <c r="C151" s="9">
        <v>45841.646958333331</v>
      </c>
      <c r="D151" s="15" t="s">
        <v>85</v>
      </c>
      <c r="E151" s="21" t="s">
        <v>26</v>
      </c>
      <c r="F151" s="12">
        <v>2005</v>
      </c>
      <c r="G151" s="11" t="s">
        <v>86</v>
      </c>
      <c r="H151" s="12" t="s">
        <v>514</v>
      </c>
      <c r="I151" s="12" t="s">
        <v>68</v>
      </c>
      <c r="J151" s="12"/>
      <c r="K151" s="8" t="s">
        <v>28</v>
      </c>
      <c r="L151" s="12" t="s">
        <v>87</v>
      </c>
      <c r="M151" s="8" t="str">
        <f>VLOOKUP(Vehiculos202210[[#This Row],[Proyecto]],[5]Proyectos!$C$6:$H$44,2)</f>
        <v>-</v>
      </c>
      <c r="N151" s="8" t="str">
        <f>VLOOKUP(Vehiculos202210[[#This Row],[Proyecto]],[5]Proyectos!$C$6:$H$44,5)</f>
        <v>-</v>
      </c>
      <c r="O151" s="8" t="s">
        <v>229</v>
      </c>
      <c r="P151" s="27" t="s">
        <v>243</v>
      </c>
      <c r="Q151" s="52"/>
      <c r="R151" s="16"/>
      <c r="S151" s="8"/>
      <c r="T151" s="45"/>
    </row>
    <row r="152" spans="2:20" x14ac:dyDescent="0.25">
      <c r="B152" s="8">
        <v>141</v>
      </c>
      <c r="C152" s="9">
        <v>45841.646958333331</v>
      </c>
      <c r="D152" s="15" t="s">
        <v>88</v>
      </c>
      <c r="E152" s="21" t="s">
        <v>21</v>
      </c>
      <c r="F152" s="8">
        <v>2018</v>
      </c>
      <c r="G152" s="11" t="s">
        <v>22</v>
      </c>
      <c r="H152" s="12" t="s">
        <v>89</v>
      </c>
      <c r="I152" s="8" t="s">
        <v>68</v>
      </c>
      <c r="J152" s="12"/>
      <c r="K152" s="8" t="s">
        <v>24</v>
      </c>
      <c r="L152" s="8" t="s">
        <v>79</v>
      </c>
      <c r="M152" s="8" t="str">
        <f>VLOOKUP(Vehiculos202210[[#This Row],[Proyecto]],[5]Proyectos!$C$6:$H$44,2)</f>
        <v>COI-COI-F02-0015</v>
      </c>
      <c r="N152" s="8" t="str">
        <f>VLOOKUP(Vehiculos202210[[#This Row],[Proyecto]],[5]Proyectos!$C$6:$H$44,5)</f>
        <v>Juan Hernandez</v>
      </c>
      <c r="O152" s="8" t="s">
        <v>229</v>
      </c>
      <c r="P152" s="13" t="s">
        <v>243</v>
      </c>
      <c r="Q152" s="51"/>
      <c r="R152" s="14"/>
      <c r="S152" s="8"/>
      <c r="T152" s="31"/>
    </row>
    <row r="153" spans="2:20" x14ac:dyDescent="0.25">
      <c r="B153" s="8">
        <v>142</v>
      </c>
      <c r="C153" s="9">
        <v>45841.646958333331</v>
      </c>
      <c r="D153" s="15" t="s">
        <v>90</v>
      </c>
      <c r="E153" s="21" t="s">
        <v>21</v>
      </c>
      <c r="F153" s="8">
        <v>2018</v>
      </c>
      <c r="G153" s="11" t="s">
        <v>22</v>
      </c>
      <c r="H153" s="12" t="s">
        <v>91</v>
      </c>
      <c r="I153" s="8" t="s">
        <v>68</v>
      </c>
      <c r="J153" s="12"/>
      <c r="K153" s="8" t="s">
        <v>28</v>
      </c>
      <c r="L153" s="8" t="s">
        <v>79</v>
      </c>
      <c r="M153" s="8" t="str">
        <f>VLOOKUP(Vehiculos202210[[#This Row],[Proyecto]],[5]Proyectos!$C$6:$H$44,2)</f>
        <v>COI-COI-F02-0015</v>
      </c>
      <c r="N153" s="8" t="str">
        <f>VLOOKUP(Vehiculos202210[[#This Row],[Proyecto]],[5]Proyectos!$C$6:$H$44,5)</f>
        <v>Juan Hernandez</v>
      </c>
      <c r="O153" s="8" t="s">
        <v>229</v>
      </c>
      <c r="P153" s="13" t="s">
        <v>243</v>
      </c>
      <c r="Q153" s="51"/>
      <c r="R153" s="14"/>
      <c r="S153" s="8"/>
      <c r="T153" s="31"/>
    </row>
    <row r="154" spans="2:20" x14ac:dyDescent="0.25">
      <c r="B154" s="8">
        <v>143</v>
      </c>
      <c r="C154" s="9">
        <v>45841.646958333331</v>
      </c>
      <c r="D154" s="10" t="s">
        <v>93</v>
      </c>
      <c r="E154" s="21" t="s">
        <v>21</v>
      </c>
      <c r="F154" s="8">
        <v>2019</v>
      </c>
      <c r="G154" s="11" t="s">
        <v>22</v>
      </c>
      <c r="H154" s="12" t="s">
        <v>94</v>
      </c>
      <c r="I154" s="8" t="s">
        <v>68</v>
      </c>
      <c r="J154" s="12"/>
      <c r="K154" s="8" t="s">
        <v>235</v>
      </c>
      <c r="L154" s="8" t="s">
        <v>399</v>
      </c>
      <c r="M154" s="8" t="str">
        <f>VLOOKUP(Vehiculos202210[[#This Row],[Proyecto]],[5]Proyectos!$C$6:$H$44,2)</f>
        <v>IC-CL-V10-0022</v>
      </c>
      <c r="N154" s="8" t="str">
        <f>VLOOKUP(Vehiculos202210[[#This Row],[Proyecto]],[5]Proyectos!$C$6:$H$44,5)</f>
        <v>Oscar Roque</v>
      </c>
      <c r="O154" s="8" t="s">
        <v>233</v>
      </c>
      <c r="P154" s="13" t="s">
        <v>577</v>
      </c>
      <c r="Q154" s="35" t="s">
        <v>221</v>
      </c>
      <c r="R154" s="14">
        <v>46012</v>
      </c>
      <c r="S154" s="8" t="s">
        <v>255</v>
      </c>
      <c r="T154" s="31"/>
    </row>
    <row r="155" spans="2:20" x14ac:dyDescent="0.25">
      <c r="B155" s="8">
        <v>144</v>
      </c>
      <c r="C155" s="9">
        <v>45841.646958333331</v>
      </c>
      <c r="D155" s="33" t="s">
        <v>95</v>
      </c>
      <c r="E155" s="21" t="s">
        <v>21</v>
      </c>
      <c r="F155" s="8">
        <v>2019</v>
      </c>
      <c r="G155" s="11" t="s">
        <v>22</v>
      </c>
      <c r="H155" s="8" t="s">
        <v>96</v>
      </c>
      <c r="I155" s="8" t="s">
        <v>68</v>
      </c>
      <c r="J155" s="12"/>
      <c r="K155" s="8" t="s">
        <v>235</v>
      </c>
      <c r="L155" s="8" t="s">
        <v>561</v>
      </c>
      <c r="M155" s="8" t="str">
        <f>VLOOKUP(Vehiculos202210[[#This Row],[Proyecto]],[5]Proyectos!$C$6:$H$44,2)</f>
        <v>ST-TG-V10-0006</v>
      </c>
      <c r="N155" s="8" t="str">
        <f>VLOOKUP(Vehiculos202210[[#This Row],[Proyecto]],[5]Proyectos!$C$6:$H$44,5)</f>
        <v>Oscar Roque</v>
      </c>
      <c r="O155" s="8" t="s">
        <v>233</v>
      </c>
      <c r="P155" s="13" t="s">
        <v>652</v>
      </c>
      <c r="Q155" s="35" t="s">
        <v>515</v>
      </c>
      <c r="R155" s="14"/>
      <c r="S155" s="8" t="s">
        <v>255</v>
      </c>
      <c r="T155" s="31"/>
    </row>
    <row r="156" spans="2:20" x14ac:dyDescent="0.25">
      <c r="B156" s="8">
        <v>145</v>
      </c>
      <c r="C156" s="9">
        <v>45841.646958333331</v>
      </c>
      <c r="D156" s="33" t="s">
        <v>97</v>
      </c>
      <c r="E156" s="39" t="s">
        <v>83</v>
      </c>
      <c r="F156" s="12">
        <v>2018</v>
      </c>
      <c r="G156" s="11" t="s">
        <v>22</v>
      </c>
      <c r="H156" s="12" t="s">
        <v>98</v>
      </c>
      <c r="I156" s="8" t="s">
        <v>68</v>
      </c>
      <c r="J156" s="12"/>
      <c r="K156" s="12" t="s">
        <v>28</v>
      </c>
      <c r="L156" s="8" t="s">
        <v>87</v>
      </c>
      <c r="M156" s="8" t="str">
        <f>VLOOKUP(Vehiculos202210[[#This Row],[Proyecto]],[5]Proyectos!$C$6:$H$44,2)</f>
        <v>-</v>
      </c>
      <c r="N156" s="8" t="str">
        <f>VLOOKUP(Vehiculos202210[[#This Row],[Proyecto]],[5]Proyectos!$C$6:$H$44,5)</f>
        <v>-</v>
      </c>
      <c r="O156" s="8" t="s">
        <v>229</v>
      </c>
      <c r="P156" s="27" t="s">
        <v>243</v>
      </c>
      <c r="Q156" s="51"/>
      <c r="R156" s="16"/>
      <c r="S156" s="8"/>
      <c r="T156" s="45"/>
    </row>
    <row r="157" spans="2:20" x14ac:dyDescent="0.25">
      <c r="B157" s="8">
        <v>146</v>
      </c>
      <c r="C157" s="9">
        <v>45841.646958333331</v>
      </c>
      <c r="D157" s="15" t="s">
        <v>99</v>
      </c>
      <c r="E157" s="21" t="s">
        <v>21</v>
      </c>
      <c r="F157" s="12">
        <v>2018</v>
      </c>
      <c r="G157" s="11" t="s">
        <v>22</v>
      </c>
      <c r="H157" s="12" t="s">
        <v>100</v>
      </c>
      <c r="I157" s="12" t="s">
        <v>68</v>
      </c>
      <c r="J157" s="12"/>
      <c r="K157" s="8" t="s">
        <v>217</v>
      </c>
      <c r="L157" s="8" t="s">
        <v>79</v>
      </c>
      <c r="M157" s="8" t="str">
        <f>VLOOKUP(Vehiculos202210[[#This Row],[Proyecto]],[5]Proyectos!$C$6:$H$44,2)</f>
        <v>COI-COI-F02-0015</v>
      </c>
      <c r="N157" s="8" t="str">
        <f>VLOOKUP(Vehiculos202210[[#This Row],[Proyecto]],[5]Proyectos!$C$6:$H$44,5)</f>
        <v>Juan Hernandez</v>
      </c>
      <c r="O157" s="8" t="s">
        <v>229</v>
      </c>
      <c r="P157" s="27" t="s">
        <v>243</v>
      </c>
      <c r="Q157" s="35"/>
      <c r="R157" s="16"/>
      <c r="S157" s="8"/>
      <c r="T157" s="45"/>
    </row>
    <row r="158" spans="2:20" x14ac:dyDescent="0.25">
      <c r="B158" s="8">
        <v>147</v>
      </c>
      <c r="C158" s="9">
        <v>45841.646958333331</v>
      </c>
      <c r="D158" s="10" t="s">
        <v>101</v>
      </c>
      <c r="E158" s="21" t="s">
        <v>21</v>
      </c>
      <c r="F158" s="8">
        <v>2018</v>
      </c>
      <c r="G158" s="11" t="s">
        <v>22</v>
      </c>
      <c r="H158" s="32" t="s">
        <v>102</v>
      </c>
      <c r="I158" s="8" t="s">
        <v>68</v>
      </c>
      <c r="J158" s="12"/>
      <c r="K158" s="54" t="s">
        <v>24</v>
      </c>
      <c r="L158" s="8" t="s">
        <v>79</v>
      </c>
      <c r="M158" s="8" t="str">
        <f>VLOOKUP(Vehiculos202210[[#This Row],[Proyecto]],[5]Proyectos!$C$6:$H$44,2)</f>
        <v>COI-COI-F02-0015</v>
      </c>
      <c r="N158" s="8" t="str">
        <f>VLOOKUP(Vehiculos202210[[#This Row],[Proyecto]],[5]Proyectos!$C$6:$H$44,5)</f>
        <v>Juan Hernandez</v>
      </c>
      <c r="O158" s="8" t="s">
        <v>229</v>
      </c>
      <c r="P158" s="13" t="s">
        <v>243</v>
      </c>
      <c r="Q158" s="51"/>
      <c r="R158" s="14"/>
      <c r="S158" s="42"/>
      <c r="T158" s="31"/>
    </row>
    <row r="159" spans="2:20" x14ac:dyDescent="0.25">
      <c r="B159" s="8">
        <v>148</v>
      </c>
      <c r="C159" s="9">
        <v>45841.646958333331</v>
      </c>
      <c r="D159" s="33" t="s">
        <v>103</v>
      </c>
      <c r="E159" s="39" t="s">
        <v>21</v>
      </c>
      <c r="F159" s="12">
        <v>2018</v>
      </c>
      <c r="G159" s="11" t="s">
        <v>22</v>
      </c>
      <c r="H159" s="12" t="s">
        <v>104</v>
      </c>
      <c r="I159" s="8" t="s">
        <v>68</v>
      </c>
      <c r="J159" s="12"/>
      <c r="K159" s="12" t="s">
        <v>28</v>
      </c>
      <c r="L159" s="8" t="s">
        <v>79</v>
      </c>
      <c r="M159" s="8" t="str">
        <f>VLOOKUP(Vehiculos202210[[#This Row],[Proyecto]],[5]Proyectos!$C$6:$H$44,2)</f>
        <v>COI-COI-F02-0015</v>
      </c>
      <c r="N159" s="8" t="str">
        <f>VLOOKUP(Vehiculos202210[[#This Row],[Proyecto]],[5]Proyectos!$C$6:$H$44,5)</f>
        <v>Juan Hernandez</v>
      </c>
      <c r="O159" s="8" t="s">
        <v>229</v>
      </c>
      <c r="P159" s="27" t="s">
        <v>243</v>
      </c>
      <c r="Q159" s="51"/>
      <c r="R159" s="16"/>
      <c r="S159" s="8"/>
      <c r="T159" s="31"/>
    </row>
    <row r="160" spans="2:20" x14ac:dyDescent="0.25">
      <c r="B160" s="8">
        <v>149</v>
      </c>
      <c r="C160" s="9">
        <v>45841.646958333331</v>
      </c>
      <c r="D160" s="15" t="s">
        <v>105</v>
      </c>
      <c r="E160" s="21" t="s">
        <v>21</v>
      </c>
      <c r="F160" s="8">
        <v>2018</v>
      </c>
      <c r="G160" s="11" t="s">
        <v>22</v>
      </c>
      <c r="H160" s="38" t="s">
        <v>106</v>
      </c>
      <c r="I160" s="8" t="s">
        <v>68</v>
      </c>
      <c r="J160" s="12"/>
      <c r="K160" s="8" t="s">
        <v>43</v>
      </c>
      <c r="L160" s="8" t="s">
        <v>79</v>
      </c>
      <c r="M160" s="8" t="str">
        <f>VLOOKUP(Vehiculos202210[[#This Row],[Proyecto]],[5]Proyectos!$C$6:$H$44,2)</f>
        <v>COI-COI-F02-0015</v>
      </c>
      <c r="N160" s="8" t="str">
        <f>VLOOKUP(Vehiculos202210[[#This Row],[Proyecto]],[5]Proyectos!$C$6:$H$44,5)</f>
        <v>Juan Hernandez</v>
      </c>
      <c r="O160" s="8" t="s">
        <v>229</v>
      </c>
      <c r="P160" s="13" t="s">
        <v>243</v>
      </c>
      <c r="Q160" s="51"/>
      <c r="R160" s="14"/>
      <c r="S160" s="8"/>
      <c r="T160" s="31"/>
    </row>
    <row r="161" spans="2:20" x14ac:dyDescent="0.25">
      <c r="B161" s="8">
        <v>150</v>
      </c>
      <c r="C161" s="9">
        <v>45841.646958333331</v>
      </c>
      <c r="D161" s="48" t="s">
        <v>552</v>
      </c>
      <c r="E161" s="21" t="s">
        <v>553</v>
      </c>
      <c r="F161" s="8">
        <v>2005</v>
      </c>
      <c r="G161" s="11" t="s">
        <v>554</v>
      </c>
      <c r="H161" s="12" t="s">
        <v>555</v>
      </c>
      <c r="I161" s="8" t="s">
        <v>68</v>
      </c>
      <c r="J161" s="12"/>
      <c r="K161" s="8"/>
      <c r="L161" s="8" t="s">
        <v>79</v>
      </c>
      <c r="M161" s="8" t="str">
        <f>VLOOKUP(Vehiculos202210[[#This Row],[Proyecto]],[5]Proyectos!$C$6:$H$44,2)</f>
        <v>COI-COI-F02-0015</v>
      </c>
      <c r="N161" s="8" t="str">
        <f>VLOOKUP(Vehiculos202210[[#This Row],[Proyecto]],[5]Proyectos!$C$6:$H$44,5)</f>
        <v>Juan Hernandez</v>
      </c>
      <c r="O161" s="8" t="s">
        <v>229</v>
      </c>
      <c r="P161" s="13" t="s">
        <v>243</v>
      </c>
      <c r="Q161" s="51"/>
      <c r="R161" s="14"/>
      <c r="S161" s="42"/>
      <c r="T161" s="31"/>
    </row>
    <row r="162" spans="2:20" x14ac:dyDescent="0.25">
      <c r="B162" s="8">
        <v>151</v>
      </c>
      <c r="C162" s="9">
        <v>45841.646958333331</v>
      </c>
      <c r="D162" s="33" t="s">
        <v>556</v>
      </c>
      <c r="E162" s="39" t="s">
        <v>553</v>
      </c>
      <c r="F162" s="12">
        <v>2001</v>
      </c>
      <c r="G162" s="11" t="s">
        <v>557</v>
      </c>
      <c r="H162" s="12" t="s">
        <v>558</v>
      </c>
      <c r="I162" s="8" t="s">
        <v>68</v>
      </c>
      <c r="J162" s="12"/>
      <c r="K162" s="12" t="s">
        <v>28</v>
      </c>
      <c r="L162" s="8" t="s">
        <v>79</v>
      </c>
      <c r="M162" s="8" t="str">
        <f>VLOOKUP(Vehiculos202210[[#This Row],[Proyecto]],[5]Proyectos!$C$6:$H$44,2)</f>
        <v>COI-COI-F02-0015</v>
      </c>
      <c r="N162" s="8" t="str">
        <f>VLOOKUP(Vehiculos202210[[#This Row],[Proyecto]],[5]Proyectos!$C$6:$H$44,5)</f>
        <v>Juan Hernandez</v>
      </c>
      <c r="O162" s="8" t="s">
        <v>229</v>
      </c>
      <c r="P162" s="27" t="s">
        <v>243</v>
      </c>
      <c r="Q162" s="51"/>
      <c r="R162" s="16"/>
      <c r="S162" s="8"/>
      <c r="T162" s="45"/>
    </row>
    <row r="163" spans="2:20" x14ac:dyDescent="0.25">
      <c r="B163" s="8">
        <v>152</v>
      </c>
      <c r="C163" s="9">
        <v>45841.646958333331</v>
      </c>
      <c r="D163" s="33" t="s">
        <v>107</v>
      </c>
      <c r="E163" s="39" t="s">
        <v>83</v>
      </c>
      <c r="F163" s="12">
        <v>2017</v>
      </c>
      <c r="G163" s="11" t="s">
        <v>22</v>
      </c>
      <c r="H163" s="12" t="s">
        <v>108</v>
      </c>
      <c r="I163" s="8" t="s">
        <v>68</v>
      </c>
      <c r="J163" s="12"/>
      <c r="K163" s="12" t="s">
        <v>28</v>
      </c>
      <c r="L163" s="8" t="s">
        <v>79</v>
      </c>
      <c r="M163" s="8" t="str">
        <f>VLOOKUP(Vehiculos202210[[#This Row],[Proyecto]],[5]Proyectos!$C$6:$H$44,2)</f>
        <v>COI-COI-F02-0015</v>
      </c>
      <c r="N163" s="8" t="str">
        <f>VLOOKUP(Vehiculos202210[[#This Row],[Proyecto]],[5]Proyectos!$C$6:$H$44,5)</f>
        <v>Juan Hernandez</v>
      </c>
      <c r="O163" s="8" t="s">
        <v>229</v>
      </c>
      <c r="P163" s="27" t="s">
        <v>243</v>
      </c>
      <c r="Q163" s="51"/>
      <c r="R163" s="16"/>
      <c r="S163" s="8"/>
      <c r="T163" s="45"/>
    </row>
    <row r="164" spans="2:20" x14ac:dyDescent="0.25">
      <c r="B164" s="8">
        <v>153</v>
      </c>
      <c r="C164" s="9">
        <v>45841.646958333331</v>
      </c>
      <c r="D164" s="10" t="s">
        <v>109</v>
      </c>
      <c r="E164" s="8" t="s">
        <v>83</v>
      </c>
      <c r="F164" s="8">
        <v>2017</v>
      </c>
      <c r="G164" s="11" t="s">
        <v>22</v>
      </c>
      <c r="H164" s="12" t="s">
        <v>110</v>
      </c>
      <c r="I164" s="8" t="s">
        <v>68</v>
      </c>
      <c r="J164" s="12"/>
      <c r="K164" s="8" t="s">
        <v>236</v>
      </c>
      <c r="L164" s="8" t="s">
        <v>79</v>
      </c>
      <c r="M164" s="8" t="str">
        <f>VLOOKUP(Vehiculos202210[[#This Row],[Proyecto]],[5]Proyectos!$C$6:$H$44,2)</f>
        <v>COI-COI-F02-0015</v>
      </c>
      <c r="N164" s="8" t="str">
        <f>VLOOKUP(Vehiculos202210[[#This Row],[Proyecto]],[5]Proyectos!$C$6:$H$44,5)</f>
        <v>Juan Hernandez</v>
      </c>
      <c r="O164" s="8" t="s">
        <v>229</v>
      </c>
      <c r="P164" s="13" t="s">
        <v>243</v>
      </c>
      <c r="Q164" s="51"/>
      <c r="R164" s="14"/>
      <c r="S164" s="8"/>
      <c r="T164" s="31"/>
    </row>
    <row r="165" spans="2:20" x14ac:dyDescent="0.25">
      <c r="B165" s="8">
        <v>154</v>
      </c>
      <c r="C165" s="9">
        <v>45841.646958333331</v>
      </c>
      <c r="D165" s="10" t="s">
        <v>111</v>
      </c>
      <c r="E165" s="21" t="s">
        <v>21</v>
      </c>
      <c r="F165" s="8">
        <v>2019</v>
      </c>
      <c r="G165" s="8" t="s">
        <v>22</v>
      </c>
      <c r="H165" s="32" t="s">
        <v>112</v>
      </c>
      <c r="I165" s="8" t="s">
        <v>68</v>
      </c>
      <c r="J165" s="17"/>
      <c r="K165" s="8" t="s">
        <v>28</v>
      </c>
      <c r="L165" s="8" t="s">
        <v>79</v>
      </c>
      <c r="M165" s="8" t="str">
        <f>VLOOKUP(Vehiculos202210[[#This Row],[Proyecto]],[5]Proyectos!$C$6:$H$44,2)</f>
        <v>COI-COI-F02-0015</v>
      </c>
      <c r="N165" s="8" t="str">
        <f>VLOOKUP(Vehiculos202210[[#This Row],[Proyecto]],[5]Proyectos!$C$6:$H$44,5)</f>
        <v>Juan Hernandez</v>
      </c>
      <c r="O165" s="8" t="s">
        <v>229</v>
      </c>
      <c r="P165" s="13" t="s">
        <v>243</v>
      </c>
      <c r="Q165" s="51"/>
      <c r="R165" s="14"/>
      <c r="S165" s="8"/>
      <c r="T165" s="31"/>
    </row>
    <row r="166" spans="2:20" x14ac:dyDescent="0.25">
      <c r="B166" s="8">
        <v>155</v>
      </c>
      <c r="C166" s="9">
        <v>45841.646958333331</v>
      </c>
      <c r="D166" s="15" t="s">
        <v>114</v>
      </c>
      <c r="E166" s="21" t="s">
        <v>21</v>
      </c>
      <c r="F166" s="8">
        <v>2019</v>
      </c>
      <c r="G166" s="11" t="s">
        <v>22</v>
      </c>
      <c r="H166" s="12" t="s">
        <v>669</v>
      </c>
      <c r="I166" s="8" t="s">
        <v>68</v>
      </c>
      <c r="J166" s="12"/>
      <c r="K166" s="8" t="s">
        <v>43</v>
      </c>
      <c r="L166" s="8" t="s">
        <v>809</v>
      </c>
      <c r="M166" s="8" t="str">
        <f>VLOOKUP(Vehiculos202210[[#This Row],[Proyecto]],[5]Proyectos!$C$6:$H$44,2)</f>
        <v>IC-HW-V05-0004</v>
      </c>
      <c r="N166" s="8" t="str">
        <f>VLOOKUP(Vehiculos202210[[#This Row],[Proyecto]],[5]Proyectos!$C$6:$H$44,5)</f>
        <v>Efrain Mejia</v>
      </c>
      <c r="O166" s="8" t="s">
        <v>249</v>
      </c>
      <c r="P166" s="13" t="s">
        <v>519</v>
      </c>
      <c r="Q166" s="51" t="s">
        <v>520</v>
      </c>
      <c r="R166" s="14" t="s">
        <v>521</v>
      </c>
      <c r="S166" s="8" t="s">
        <v>255</v>
      </c>
      <c r="T166" s="31"/>
    </row>
    <row r="167" spans="2:20" x14ac:dyDescent="0.25">
      <c r="B167" s="8">
        <v>156</v>
      </c>
      <c r="C167" s="9">
        <v>45841.646958333331</v>
      </c>
      <c r="D167" s="10" t="s">
        <v>115</v>
      </c>
      <c r="E167" s="21" t="s">
        <v>21</v>
      </c>
      <c r="F167" s="8">
        <v>2019</v>
      </c>
      <c r="G167" s="11" t="s">
        <v>22</v>
      </c>
      <c r="H167" s="32" t="s">
        <v>116</v>
      </c>
      <c r="I167" s="8" t="s">
        <v>68</v>
      </c>
      <c r="J167" s="12"/>
      <c r="K167" s="8" t="s">
        <v>28</v>
      </c>
      <c r="L167" s="8" t="s">
        <v>57</v>
      </c>
      <c r="M167" s="8" t="str">
        <f>VLOOKUP(Vehiculos202210[[#This Row],[Proyecto]],[5]Proyectos!$C$6:$H$44,2)</f>
        <v>IC-TG-F09-0019</v>
      </c>
      <c r="N167" s="8" t="str">
        <f>VLOOKUP(Vehiculos202210[[#This Row],[Proyecto]],[5]Proyectos!$C$6:$H$44,5)</f>
        <v>Max Alvarez</v>
      </c>
      <c r="O167" s="8" t="s">
        <v>242</v>
      </c>
      <c r="P167" s="13" t="s">
        <v>245</v>
      </c>
      <c r="Q167" s="51" t="s">
        <v>211</v>
      </c>
      <c r="R167" s="14">
        <v>45536</v>
      </c>
      <c r="S167" s="8" t="s">
        <v>255</v>
      </c>
      <c r="T167" s="31"/>
    </row>
    <row r="168" spans="2:20" x14ac:dyDescent="0.25">
      <c r="B168" s="8">
        <v>157</v>
      </c>
      <c r="C168" s="9">
        <v>45841.646958333331</v>
      </c>
      <c r="D168" s="15" t="s">
        <v>117</v>
      </c>
      <c r="E168" s="21" t="s">
        <v>21</v>
      </c>
      <c r="F168" s="8">
        <v>2019</v>
      </c>
      <c r="G168" s="8" t="s">
        <v>22</v>
      </c>
      <c r="H168" s="12" t="s">
        <v>118</v>
      </c>
      <c r="I168" s="8" t="s">
        <v>68</v>
      </c>
      <c r="J168" s="12"/>
      <c r="K168" s="8" t="s">
        <v>28</v>
      </c>
      <c r="L168" s="8" t="s">
        <v>34</v>
      </c>
      <c r="M168" s="8" t="str">
        <f>VLOOKUP(Vehiculos202210[[#This Row],[Proyecto]],[5]Proyectos!$C$6:$H$44,2)</f>
        <v>IC-TG-F09-0019</v>
      </c>
      <c r="N168" s="8" t="str">
        <f>VLOOKUP(Vehiculos202210[[#This Row],[Proyecto]],[5]Proyectos!$C$6:$H$44,5)</f>
        <v>Max Alvarez</v>
      </c>
      <c r="O168" s="8" t="s">
        <v>242</v>
      </c>
      <c r="P168" s="13" t="s">
        <v>578</v>
      </c>
      <c r="Q168" s="51" t="s">
        <v>549</v>
      </c>
      <c r="R168" s="14">
        <v>45595</v>
      </c>
      <c r="S168" s="8" t="s">
        <v>255</v>
      </c>
      <c r="T168" s="31"/>
    </row>
    <row r="169" spans="2:20" x14ac:dyDescent="0.25">
      <c r="B169" s="8">
        <v>158</v>
      </c>
      <c r="C169" s="9">
        <v>45841.646958333331</v>
      </c>
      <c r="D169" s="48" t="s">
        <v>119</v>
      </c>
      <c r="E169" s="21" t="s">
        <v>21</v>
      </c>
      <c r="F169" s="8">
        <v>2019</v>
      </c>
      <c r="G169" s="11" t="s">
        <v>22</v>
      </c>
      <c r="H169" s="12" t="s">
        <v>120</v>
      </c>
      <c r="I169" s="8" t="s">
        <v>68</v>
      </c>
      <c r="J169" s="12"/>
      <c r="K169" s="8" t="s">
        <v>235</v>
      </c>
      <c r="L169" s="8" t="s">
        <v>562</v>
      </c>
      <c r="M169" s="8" t="str">
        <f>VLOOKUP(Vehiculos202210[[#This Row],[Proyecto]],[5]Proyectos!$C$6:$H$44,2)</f>
        <v>ST-TG-V10-0004</v>
      </c>
      <c r="N169" s="8" t="str">
        <f>VLOOKUP(Vehiculos202210[[#This Row],[Proyecto]],[5]Proyectos!$C$6:$H$44,5)</f>
        <v>Oscar Roque</v>
      </c>
      <c r="O169" s="8" t="s">
        <v>233</v>
      </c>
      <c r="P169" s="13" t="s">
        <v>702</v>
      </c>
      <c r="Q169" s="35" t="s">
        <v>703</v>
      </c>
      <c r="R169" s="14">
        <v>46242</v>
      </c>
      <c r="S169" s="8" t="s">
        <v>255</v>
      </c>
      <c r="T169" s="31"/>
    </row>
    <row r="170" spans="2:20" x14ac:dyDescent="0.25">
      <c r="B170" s="8">
        <v>159</v>
      </c>
      <c r="C170" s="9">
        <v>45841.646958333331</v>
      </c>
      <c r="D170" s="15" t="s">
        <v>121</v>
      </c>
      <c r="E170" s="21" t="s">
        <v>21</v>
      </c>
      <c r="F170" s="8">
        <v>2019</v>
      </c>
      <c r="G170" s="8" t="s">
        <v>22</v>
      </c>
      <c r="H170" s="8" t="s">
        <v>122</v>
      </c>
      <c r="I170" s="8" t="s">
        <v>68</v>
      </c>
      <c r="J170" s="12"/>
      <c r="K170" s="8" t="s">
        <v>236</v>
      </c>
      <c r="L170" s="8" t="s">
        <v>57</v>
      </c>
      <c r="M170" s="8" t="str">
        <f>VLOOKUP(Vehiculos202210[[#This Row],[Proyecto]],[5]Proyectos!$C$6:$H$44,2)</f>
        <v>IC-TG-F09-0019</v>
      </c>
      <c r="N170" s="8" t="str">
        <f>VLOOKUP(Vehiculos202210[[#This Row],[Proyecto]],[5]Proyectos!$C$6:$H$44,5)</f>
        <v>Max Alvarez</v>
      </c>
      <c r="O170" s="8" t="s">
        <v>242</v>
      </c>
      <c r="P170" s="13" t="s">
        <v>579</v>
      </c>
      <c r="Q170" s="51" t="s">
        <v>403</v>
      </c>
      <c r="R170" s="14">
        <v>45981</v>
      </c>
      <c r="S170" s="8" t="s">
        <v>255</v>
      </c>
      <c r="T170" s="31"/>
    </row>
    <row r="171" spans="2:20" ht="15" customHeight="1" x14ac:dyDescent="0.25">
      <c r="B171" s="8">
        <v>160</v>
      </c>
      <c r="C171" s="9">
        <v>45841.646958333331</v>
      </c>
      <c r="D171" s="33" t="s">
        <v>123</v>
      </c>
      <c r="E171" s="39" t="s">
        <v>21</v>
      </c>
      <c r="F171" s="12">
        <v>2019</v>
      </c>
      <c r="G171" s="11" t="s">
        <v>22</v>
      </c>
      <c r="H171" s="12" t="s">
        <v>124</v>
      </c>
      <c r="I171" s="8" t="s">
        <v>68</v>
      </c>
      <c r="J171" s="12"/>
      <c r="K171" s="8" t="s">
        <v>235</v>
      </c>
      <c r="L171" s="8" t="s">
        <v>535</v>
      </c>
      <c r="M171" s="8" t="str">
        <f>VLOOKUP(Vehiculos202210[[#This Row],[Proyecto]],[5]Proyectos!$C$6:$H$44,2)</f>
        <v>NG-LT-V05-0005</v>
      </c>
      <c r="N171" s="8" t="str">
        <f>VLOOKUP(Vehiculos202210[[#This Row],[Proyecto]],[5]Proyectos!$C$6:$H$44,5)</f>
        <v>Efrain Mejia</v>
      </c>
      <c r="O171" s="8" t="s">
        <v>233</v>
      </c>
      <c r="P171" s="27" t="s">
        <v>507</v>
      </c>
      <c r="Q171" s="51" t="s">
        <v>323</v>
      </c>
      <c r="R171" s="16">
        <v>45981</v>
      </c>
      <c r="S171" s="8" t="s">
        <v>255</v>
      </c>
      <c r="T171" s="31"/>
    </row>
    <row r="172" spans="2:20" x14ac:dyDescent="0.25">
      <c r="B172" s="8">
        <v>161</v>
      </c>
      <c r="C172" s="9">
        <v>45841.646958333331</v>
      </c>
      <c r="D172" s="10" t="s">
        <v>125</v>
      </c>
      <c r="E172" s="21" t="s">
        <v>21</v>
      </c>
      <c r="F172" s="8">
        <v>2019</v>
      </c>
      <c r="G172" s="11" t="s">
        <v>22</v>
      </c>
      <c r="H172" s="32" t="s">
        <v>126</v>
      </c>
      <c r="I172" s="8" t="s">
        <v>68</v>
      </c>
      <c r="J172" s="12"/>
      <c r="K172" s="8" t="s">
        <v>236</v>
      </c>
      <c r="L172" s="8" t="s">
        <v>57</v>
      </c>
      <c r="M172" s="8" t="str">
        <f>VLOOKUP(Vehiculos202210[[#This Row],[Proyecto]],[5]Proyectos!$C$6:$H$44,2)</f>
        <v>IC-TG-F09-0019</v>
      </c>
      <c r="N172" s="8" t="str">
        <f>VLOOKUP(Vehiculos202210[[#This Row],[Proyecto]],[5]Proyectos!$C$6:$H$44,5)</f>
        <v>Max Alvarez</v>
      </c>
      <c r="O172" s="8" t="s">
        <v>242</v>
      </c>
      <c r="P172" s="13" t="s">
        <v>777</v>
      </c>
      <c r="Q172" s="51"/>
      <c r="R172" s="14"/>
      <c r="S172" s="8" t="s">
        <v>255</v>
      </c>
      <c r="T172" s="31"/>
    </row>
    <row r="173" spans="2:20" x14ac:dyDescent="0.25">
      <c r="B173" s="8">
        <v>162</v>
      </c>
      <c r="C173" s="9">
        <v>45841.646958333331</v>
      </c>
      <c r="D173" s="10" t="s">
        <v>127</v>
      </c>
      <c r="E173" s="21" t="s">
        <v>21</v>
      </c>
      <c r="F173" s="8">
        <v>2019</v>
      </c>
      <c r="G173" s="11" t="s">
        <v>22</v>
      </c>
      <c r="H173" s="32" t="s">
        <v>128</v>
      </c>
      <c r="I173" s="8" t="s">
        <v>68</v>
      </c>
      <c r="J173" s="12"/>
      <c r="K173" s="8" t="s">
        <v>236</v>
      </c>
      <c r="L173" s="8" t="s">
        <v>783</v>
      </c>
      <c r="M173" s="8" t="str">
        <f>VLOOKUP(Vehiculos202210[[#This Row],[Proyecto]],[5]Proyectos!$C$6:$H$44,2)</f>
        <v>ST-TG-V05-0008</v>
      </c>
      <c r="N173" s="8" t="str">
        <f>VLOOKUP(Vehiculos202210[[#This Row],[Proyecto]],[5]Proyectos!$C$6:$H$44,5)</f>
        <v>Efrain Mejia</v>
      </c>
      <c r="O173" s="8" t="s">
        <v>527</v>
      </c>
      <c r="P173" s="13" t="s">
        <v>871</v>
      </c>
      <c r="Q173" s="51" t="s">
        <v>137</v>
      </c>
      <c r="R173" s="14">
        <v>46003</v>
      </c>
      <c r="S173" s="8"/>
      <c r="T173" s="31"/>
    </row>
    <row r="174" spans="2:20" x14ac:dyDescent="0.25">
      <c r="B174" s="8">
        <v>163</v>
      </c>
      <c r="C174" s="9">
        <v>45841.646958333331</v>
      </c>
      <c r="D174" s="15" t="s">
        <v>129</v>
      </c>
      <c r="E174" s="21" t="s">
        <v>21</v>
      </c>
      <c r="F174" s="8">
        <v>2019</v>
      </c>
      <c r="G174" s="11" t="s">
        <v>22</v>
      </c>
      <c r="H174" s="12" t="s">
        <v>130</v>
      </c>
      <c r="I174" s="8" t="s">
        <v>68</v>
      </c>
      <c r="J174" s="12"/>
      <c r="K174" s="8" t="s">
        <v>235</v>
      </c>
      <c r="L174" s="8" t="s">
        <v>535</v>
      </c>
      <c r="M174" s="8" t="str">
        <f>VLOOKUP(Vehiculos202210[[#This Row],[Proyecto]],[5]Proyectos!$C$6:$H$44,2)</f>
        <v>NG-LT-V05-0005</v>
      </c>
      <c r="N174" s="8" t="str">
        <f>VLOOKUP(Vehiculos202210[[#This Row],[Proyecto]],[5]Proyectos!$C$6:$H$44,5)</f>
        <v>Efrain Mejia</v>
      </c>
      <c r="O174" s="8" t="s">
        <v>233</v>
      </c>
      <c r="P174" s="13" t="s">
        <v>508</v>
      </c>
      <c r="Q174" s="35" t="s">
        <v>234</v>
      </c>
      <c r="R174" s="14">
        <v>46741</v>
      </c>
      <c r="S174" s="8" t="s">
        <v>255</v>
      </c>
      <c r="T174" s="31"/>
    </row>
    <row r="175" spans="2:20" ht="16.5" customHeight="1" x14ac:dyDescent="0.25">
      <c r="B175" s="8">
        <v>164</v>
      </c>
      <c r="C175" s="9">
        <v>45841.646958333331</v>
      </c>
      <c r="D175" s="10" t="s">
        <v>131</v>
      </c>
      <c r="E175" s="21" t="s">
        <v>21</v>
      </c>
      <c r="F175" s="8">
        <v>2019</v>
      </c>
      <c r="G175" s="11" t="s">
        <v>22</v>
      </c>
      <c r="H175" s="12" t="s">
        <v>132</v>
      </c>
      <c r="I175" s="8" t="s">
        <v>68</v>
      </c>
      <c r="J175" s="12"/>
      <c r="K175" s="8" t="s">
        <v>28</v>
      </c>
      <c r="L175" s="8" t="s">
        <v>79</v>
      </c>
      <c r="M175" s="8" t="str">
        <f>VLOOKUP(Vehiculos202210[[#This Row],[Proyecto]],[5]Proyectos!$C$6:$H$44,2)</f>
        <v>COI-COI-F02-0015</v>
      </c>
      <c r="N175" s="8" t="str">
        <f>VLOOKUP(Vehiculos202210[[#This Row],[Proyecto]],[5]Proyectos!$C$6:$H$44,5)</f>
        <v>Juan Hernandez</v>
      </c>
      <c r="O175" s="8" t="s">
        <v>229</v>
      </c>
      <c r="P175" s="13" t="s">
        <v>243</v>
      </c>
      <c r="Q175" s="51"/>
      <c r="R175" s="14"/>
      <c r="S175" s="8"/>
      <c r="T175" s="31"/>
    </row>
    <row r="176" spans="2:20" x14ac:dyDescent="0.25">
      <c r="B176" s="8">
        <v>165</v>
      </c>
      <c r="C176" s="9">
        <v>45841.646958333331</v>
      </c>
      <c r="D176" s="10" t="s">
        <v>401</v>
      </c>
      <c r="E176" s="21" t="s">
        <v>21</v>
      </c>
      <c r="F176" s="8">
        <v>2019</v>
      </c>
      <c r="G176" s="11" t="s">
        <v>22</v>
      </c>
      <c r="H176" s="32" t="s">
        <v>402</v>
      </c>
      <c r="I176" s="8" t="s">
        <v>68</v>
      </c>
      <c r="J176" s="12"/>
      <c r="K176" s="8" t="s">
        <v>236</v>
      </c>
      <c r="L176" s="8" t="s">
        <v>79</v>
      </c>
      <c r="M176" s="8" t="str">
        <f>VLOOKUP(Vehiculos202210[[#This Row],[Proyecto]],[5]Proyectos!$C$6:$H$44,2)</f>
        <v>COI-COI-F02-0015</v>
      </c>
      <c r="N176" s="8" t="str">
        <f>VLOOKUP(Vehiculos202210[[#This Row],[Proyecto]],[5]Proyectos!$C$6:$H$44,5)</f>
        <v>Juan Hernandez</v>
      </c>
      <c r="O176" s="8" t="s">
        <v>229</v>
      </c>
      <c r="P176" s="13" t="s">
        <v>243</v>
      </c>
      <c r="Q176" s="51"/>
      <c r="R176" s="14"/>
      <c r="S176" s="8"/>
      <c r="T176" s="31"/>
    </row>
    <row r="177" spans="2:20" x14ac:dyDescent="0.25">
      <c r="B177" s="8">
        <v>166</v>
      </c>
      <c r="C177" s="9">
        <v>45841.646958333331</v>
      </c>
      <c r="D177" s="33" t="s">
        <v>133</v>
      </c>
      <c r="E177" s="12" t="s">
        <v>21</v>
      </c>
      <c r="F177" s="12">
        <v>2019</v>
      </c>
      <c r="G177" s="11" t="s">
        <v>22</v>
      </c>
      <c r="H177" s="12" t="s">
        <v>134</v>
      </c>
      <c r="I177" s="8" t="s">
        <v>68</v>
      </c>
      <c r="J177" s="12"/>
      <c r="K177" s="8" t="s">
        <v>235</v>
      </c>
      <c r="L177" s="8" t="s">
        <v>399</v>
      </c>
      <c r="M177" s="8" t="str">
        <f>VLOOKUP(Vehiculos202210[[#This Row],[Proyecto]],[5]Proyectos!$C$6:$H$44,2)</f>
        <v>IC-CL-V10-0022</v>
      </c>
      <c r="N177" s="8" t="str">
        <f>VLOOKUP(Vehiculos202210[[#This Row],[Proyecto]],[5]Proyectos!$C$6:$H$44,5)</f>
        <v>Oscar Roque</v>
      </c>
      <c r="O177" s="8" t="s">
        <v>233</v>
      </c>
      <c r="P177" s="27" t="s">
        <v>582</v>
      </c>
      <c r="Q177" s="51" t="s">
        <v>310</v>
      </c>
      <c r="R177" s="16">
        <v>47027</v>
      </c>
      <c r="S177" s="8" t="s">
        <v>255</v>
      </c>
      <c r="T177" s="45"/>
    </row>
    <row r="178" spans="2:20" ht="14.25" customHeight="1" x14ac:dyDescent="0.25">
      <c r="B178" s="8">
        <v>167</v>
      </c>
      <c r="C178" s="9">
        <v>45841.646958333331</v>
      </c>
      <c r="D178" s="10" t="s">
        <v>135</v>
      </c>
      <c r="E178" s="8" t="s">
        <v>21</v>
      </c>
      <c r="F178" s="8">
        <v>2019</v>
      </c>
      <c r="G178" s="11" t="s">
        <v>22</v>
      </c>
      <c r="H178" s="32" t="s">
        <v>136</v>
      </c>
      <c r="I178" s="8" t="s">
        <v>68</v>
      </c>
      <c r="J178" s="17"/>
      <c r="K178" s="8" t="s">
        <v>339</v>
      </c>
      <c r="L178" s="8" t="s">
        <v>41</v>
      </c>
      <c r="M178" s="8" t="str">
        <f>VLOOKUP(Vehiculos202210[[#This Row],[Proyecto]],[5]Proyectos!$C$6:$H$44,2)</f>
        <v>ST-TG-V05-0005</v>
      </c>
      <c r="N178" s="8" t="str">
        <f>VLOOKUP(Vehiculos202210[[#This Row],[Proyecto]],[5]Proyectos!$C$6:$H$44,5)</f>
        <v>Efrain Mejia</v>
      </c>
      <c r="O178" s="8" t="s">
        <v>527</v>
      </c>
      <c r="P178" s="13" t="s">
        <v>559</v>
      </c>
      <c r="Q178" s="51" t="s">
        <v>560</v>
      </c>
      <c r="R178" s="14">
        <v>46205</v>
      </c>
      <c r="S178" s="8" t="s">
        <v>255</v>
      </c>
      <c r="T178" s="31"/>
    </row>
    <row r="179" spans="2:20" ht="14.25" customHeight="1" x14ac:dyDescent="0.25">
      <c r="B179" s="8">
        <v>168</v>
      </c>
      <c r="C179" s="9">
        <v>45841.646958333331</v>
      </c>
      <c r="D179" s="46" t="s">
        <v>138</v>
      </c>
      <c r="E179" s="21" t="s">
        <v>21</v>
      </c>
      <c r="F179" s="8">
        <v>2019</v>
      </c>
      <c r="G179" s="11" t="s">
        <v>22</v>
      </c>
      <c r="H179" s="8" t="s">
        <v>139</v>
      </c>
      <c r="I179" s="8" t="s">
        <v>68</v>
      </c>
      <c r="J179" s="17"/>
      <c r="K179" s="8"/>
      <c r="L179" s="8" t="s">
        <v>79</v>
      </c>
      <c r="M179" s="8" t="str">
        <f>VLOOKUP(Vehiculos202210[[#This Row],[Proyecto]],[5]Proyectos!$C$6:$H$44,2)</f>
        <v>COI-COI-F02-0015</v>
      </c>
      <c r="N179" s="8" t="str">
        <f>VLOOKUP(Vehiculos202210[[#This Row],[Proyecto]],[5]Proyectos!$C$6:$H$44,5)</f>
        <v>Juan Hernandez</v>
      </c>
      <c r="O179" s="8" t="s">
        <v>229</v>
      </c>
      <c r="P179" s="13" t="s">
        <v>243</v>
      </c>
      <c r="Q179" s="51"/>
      <c r="R179" s="14"/>
      <c r="S179" s="42"/>
      <c r="T179" s="31"/>
    </row>
    <row r="180" spans="2:20" x14ac:dyDescent="0.25">
      <c r="B180" s="8">
        <v>169</v>
      </c>
      <c r="C180" s="9">
        <v>45841.646958333331</v>
      </c>
      <c r="D180" s="10" t="s">
        <v>140</v>
      </c>
      <c r="E180" s="8" t="s">
        <v>21</v>
      </c>
      <c r="F180" s="8">
        <v>2019</v>
      </c>
      <c r="G180" s="11" t="s">
        <v>22</v>
      </c>
      <c r="H180" s="12" t="s">
        <v>141</v>
      </c>
      <c r="I180" s="8" t="s">
        <v>68</v>
      </c>
      <c r="J180" s="12"/>
      <c r="K180" s="8" t="s">
        <v>236</v>
      </c>
      <c r="L180" s="8" t="s">
        <v>79</v>
      </c>
      <c r="M180" s="8" t="str">
        <f>VLOOKUP(Vehiculos202210[[#This Row],[Proyecto]],[5]Proyectos!$C$6:$H$44,2)</f>
        <v>COI-COI-F02-0015</v>
      </c>
      <c r="N180" s="8" t="str">
        <f>VLOOKUP(Vehiculos202210[[#This Row],[Proyecto]],[5]Proyectos!$C$6:$H$44,5)</f>
        <v>Juan Hernandez</v>
      </c>
      <c r="O180" s="8" t="s">
        <v>229</v>
      </c>
      <c r="P180" s="13" t="s">
        <v>243</v>
      </c>
      <c r="Q180" s="51"/>
      <c r="R180" s="14"/>
      <c r="S180" s="8"/>
      <c r="T180" s="13"/>
    </row>
    <row r="181" spans="2:20" x14ac:dyDescent="0.25">
      <c r="B181" s="8">
        <v>170</v>
      </c>
      <c r="C181" s="9">
        <v>45841.646958333331</v>
      </c>
      <c r="D181" s="15" t="s">
        <v>142</v>
      </c>
      <c r="E181" s="8" t="s">
        <v>21</v>
      </c>
      <c r="F181" s="8">
        <v>2019</v>
      </c>
      <c r="G181" s="11" t="s">
        <v>22</v>
      </c>
      <c r="H181" s="38" t="s">
        <v>143</v>
      </c>
      <c r="I181" s="8" t="s">
        <v>68</v>
      </c>
      <c r="J181" s="12"/>
      <c r="K181" s="8" t="s">
        <v>235</v>
      </c>
      <c r="L181" s="8" t="s">
        <v>535</v>
      </c>
      <c r="M181" s="8" t="str">
        <f>VLOOKUP(Vehiculos202210[[#This Row],[Proyecto]],[5]Proyectos!$C$6:$H$44,2)</f>
        <v>NG-LT-V05-0005</v>
      </c>
      <c r="N181" s="8" t="str">
        <f>VLOOKUP(Vehiculos202210[[#This Row],[Proyecto]],[5]Proyectos!$C$6:$H$44,5)</f>
        <v>Efrain Mejia</v>
      </c>
      <c r="O181" s="8" t="s">
        <v>233</v>
      </c>
      <c r="P181" s="13" t="s">
        <v>243</v>
      </c>
      <c r="Q181" s="35"/>
      <c r="R181" s="14"/>
      <c r="S181" s="8"/>
      <c r="T181" s="31" t="s">
        <v>904</v>
      </c>
    </row>
    <row r="182" spans="2:20" x14ac:dyDescent="0.25">
      <c r="B182" s="8">
        <v>171</v>
      </c>
      <c r="C182" s="9">
        <v>45841.646958333331</v>
      </c>
      <c r="D182" s="10" t="s">
        <v>144</v>
      </c>
      <c r="E182" s="21" t="s">
        <v>21</v>
      </c>
      <c r="F182" s="8">
        <v>2019</v>
      </c>
      <c r="G182" s="8" t="s">
        <v>22</v>
      </c>
      <c r="H182" s="32" t="s">
        <v>145</v>
      </c>
      <c r="I182" s="8" t="s">
        <v>68</v>
      </c>
      <c r="J182" s="12"/>
      <c r="K182" s="8" t="s">
        <v>28</v>
      </c>
      <c r="L182" s="8" t="s">
        <v>394</v>
      </c>
      <c r="M182" s="8" t="str">
        <f>VLOOKUP(Vehiculos202210[[#This Row],[Proyecto]],[5]Proyectos!$C$6:$H$44,2)</f>
        <v>COI-COI-F02-0003</v>
      </c>
      <c r="N182" s="8" t="str">
        <f>VLOOKUP(Vehiculos202210[[#This Row],[Proyecto]],[5]Proyectos!$C$6:$H$44,5)</f>
        <v>Mario Flores</v>
      </c>
      <c r="O182" s="8" t="s">
        <v>229</v>
      </c>
      <c r="P182" s="13" t="s">
        <v>243</v>
      </c>
      <c r="Q182" s="51"/>
      <c r="R182" s="14"/>
      <c r="S182" s="42"/>
      <c r="T182" s="31"/>
    </row>
    <row r="183" spans="2:20" x14ac:dyDescent="0.25">
      <c r="B183" s="8">
        <v>172</v>
      </c>
      <c r="C183" s="9">
        <v>45841.646958333331</v>
      </c>
      <c r="D183" s="33" t="s">
        <v>146</v>
      </c>
      <c r="E183" s="39" t="s">
        <v>21</v>
      </c>
      <c r="F183" s="12">
        <v>2019</v>
      </c>
      <c r="G183" s="11" t="s">
        <v>22</v>
      </c>
      <c r="H183" s="12" t="s">
        <v>147</v>
      </c>
      <c r="I183" s="8" t="s">
        <v>68</v>
      </c>
      <c r="J183" s="12"/>
      <c r="K183" s="12" t="s">
        <v>231</v>
      </c>
      <c r="L183" s="8" t="s">
        <v>29</v>
      </c>
      <c r="M183" s="8" t="str">
        <f>VLOOKUP(Vehiculos202210[[#This Row],[Proyecto]],[5]Proyectos!$C$6:$H$44,2)</f>
        <v>IC-TG-F04-0015</v>
      </c>
      <c r="N183" s="8" t="str">
        <f>VLOOKUP(Vehiculos202210[[#This Row],[Proyecto]],[5]Proyectos!$C$6:$H$44,5)</f>
        <v>Marco Callejas</v>
      </c>
      <c r="O183" s="8" t="s">
        <v>30</v>
      </c>
      <c r="P183" s="27" t="s">
        <v>306</v>
      </c>
      <c r="Q183" s="51" t="s">
        <v>905</v>
      </c>
      <c r="R183" s="16">
        <v>44968</v>
      </c>
      <c r="S183" s="8" t="s">
        <v>254</v>
      </c>
      <c r="T183" s="45" t="s">
        <v>734</v>
      </c>
    </row>
    <row r="184" spans="2:20" x14ac:dyDescent="0.25">
      <c r="B184" s="8">
        <v>173</v>
      </c>
      <c r="C184" s="9">
        <v>45841.646958333331</v>
      </c>
      <c r="D184" s="33" t="s">
        <v>148</v>
      </c>
      <c r="E184" s="39" t="s">
        <v>21</v>
      </c>
      <c r="F184" s="12">
        <v>2018</v>
      </c>
      <c r="G184" s="11" t="s">
        <v>22</v>
      </c>
      <c r="H184" s="12" t="s">
        <v>149</v>
      </c>
      <c r="I184" s="8" t="s">
        <v>68</v>
      </c>
      <c r="J184" s="12"/>
      <c r="K184" s="8" t="s">
        <v>235</v>
      </c>
      <c r="L184" s="8" t="s">
        <v>399</v>
      </c>
      <c r="M184" s="8" t="str">
        <f>VLOOKUP(Vehiculos202210[[#This Row],[Proyecto]],[5]Proyectos!$C$6:$H$44,2)</f>
        <v>IC-CL-V10-0022</v>
      </c>
      <c r="N184" s="8" t="str">
        <f>VLOOKUP(Vehiculos202210[[#This Row],[Proyecto]],[5]Proyectos!$C$6:$H$44,5)</f>
        <v>Oscar Roque</v>
      </c>
      <c r="O184" s="8" t="s">
        <v>233</v>
      </c>
      <c r="P184" s="27" t="s">
        <v>631</v>
      </c>
      <c r="Q184" s="51" t="s">
        <v>225</v>
      </c>
      <c r="R184" s="16">
        <v>45628</v>
      </c>
      <c r="S184" s="8" t="s">
        <v>255</v>
      </c>
      <c r="T184" s="45"/>
    </row>
    <row r="185" spans="2:20" x14ac:dyDescent="0.25">
      <c r="B185" s="8">
        <v>174</v>
      </c>
      <c r="C185" s="9">
        <v>45841.646958333331</v>
      </c>
      <c r="D185" s="15" t="s">
        <v>150</v>
      </c>
      <c r="E185" s="21" t="s">
        <v>21</v>
      </c>
      <c r="F185" s="8">
        <v>2019</v>
      </c>
      <c r="G185" s="11" t="s">
        <v>22</v>
      </c>
      <c r="H185" s="12" t="s">
        <v>151</v>
      </c>
      <c r="I185" s="8" t="s">
        <v>68</v>
      </c>
      <c r="J185" s="12"/>
      <c r="K185" s="8" t="s">
        <v>24</v>
      </c>
      <c r="L185" s="8" t="s">
        <v>79</v>
      </c>
      <c r="M185" s="8" t="str">
        <f>VLOOKUP(Vehiculos202210[[#This Row],[Proyecto]],[5]Proyectos!$C$6:$H$44,2)</f>
        <v>COI-COI-F02-0015</v>
      </c>
      <c r="N185" s="8" t="str">
        <f>VLOOKUP(Vehiculos202210[[#This Row],[Proyecto]],[5]Proyectos!$C$6:$H$44,5)</f>
        <v>Juan Hernandez</v>
      </c>
      <c r="O185" s="8" t="s">
        <v>25</v>
      </c>
      <c r="P185" s="13" t="s">
        <v>243</v>
      </c>
      <c r="Q185" s="51"/>
      <c r="R185" s="14"/>
      <c r="S185" s="42"/>
      <c r="T185" s="31"/>
    </row>
    <row r="186" spans="2:20" x14ac:dyDescent="0.25">
      <c r="B186" s="8">
        <v>175</v>
      </c>
      <c r="C186" s="9">
        <v>45841.646958333331</v>
      </c>
      <c r="D186" s="15" t="s">
        <v>642</v>
      </c>
      <c r="E186" s="21" t="s">
        <v>26</v>
      </c>
      <c r="F186" s="8">
        <v>2021</v>
      </c>
      <c r="G186" s="11" t="s">
        <v>357</v>
      </c>
      <c r="H186" s="12" t="s">
        <v>814</v>
      </c>
      <c r="I186" s="8" t="s">
        <v>68</v>
      </c>
      <c r="J186" s="12" t="s">
        <v>319</v>
      </c>
      <c r="K186" s="8" t="s">
        <v>24</v>
      </c>
      <c r="L186" s="8" t="s">
        <v>27</v>
      </c>
      <c r="M186" s="8" t="str">
        <f>VLOOKUP(Vehiculos202210[[#This Row],[Proyecto]],[5]Proyectos!$C$6:$H$44,2)</f>
        <v>IC-CL-F03-0007</v>
      </c>
      <c r="N186" s="8" t="str">
        <f>VLOOKUP(Vehiculos202210[[#This Row],[Proyecto]],[5]Proyectos!$C$6:$H$44,5)</f>
        <v>Dennis Borjas</v>
      </c>
      <c r="O186" s="8" t="s">
        <v>25</v>
      </c>
      <c r="P186" s="13" t="s">
        <v>256</v>
      </c>
      <c r="Q186" s="51">
        <v>501198004496</v>
      </c>
      <c r="R186" s="14">
        <v>47266</v>
      </c>
      <c r="S186" s="8" t="s">
        <v>255</v>
      </c>
      <c r="T186" s="31"/>
    </row>
    <row r="187" spans="2:20" x14ac:dyDescent="0.25">
      <c r="B187" s="8">
        <v>176</v>
      </c>
      <c r="C187" s="9">
        <v>45841.646958333331</v>
      </c>
      <c r="D187" s="15" t="s">
        <v>152</v>
      </c>
      <c r="E187" s="21" t="s">
        <v>21</v>
      </c>
      <c r="F187" s="8">
        <v>2019</v>
      </c>
      <c r="G187" s="11" t="s">
        <v>22</v>
      </c>
      <c r="H187" s="12" t="s">
        <v>153</v>
      </c>
      <c r="I187" s="8" t="s">
        <v>68</v>
      </c>
      <c r="J187" s="12"/>
      <c r="K187" s="8"/>
      <c r="L187" s="8" t="s">
        <v>79</v>
      </c>
      <c r="M187" s="8" t="str">
        <f>VLOOKUP(Vehiculos202210[[#This Row],[Proyecto]],[5]Proyectos!$C$6:$H$44,2)</f>
        <v>COI-COI-F02-0015</v>
      </c>
      <c r="N187" s="8" t="str">
        <f>VLOOKUP(Vehiculos202210[[#This Row],[Proyecto]],[5]Proyectos!$C$6:$H$44,5)</f>
        <v>Juan Hernandez</v>
      </c>
      <c r="O187" s="8" t="s">
        <v>229</v>
      </c>
      <c r="P187" s="13" t="s">
        <v>243</v>
      </c>
      <c r="Q187" s="51"/>
      <c r="R187" s="14"/>
      <c r="S187" s="42"/>
      <c r="T187" s="31"/>
    </row>
    <row r="188" spans="2:20" x14ac:dyDescent="0.25">
      <c r="B188" s="8">
        <v>177</v>
      </c>
      <c r="C188" s="9">
        <v>45841.646958333331</v>
      </c>
      <c r="D188" s="15" t="s">
        <v>154</v>
      </c>
      <c r="E188" s="21" t="s">
        <v>155</v>
      </c>
      <c r="F188" s="8">
        <v>2019</v>
      </c>
      <c r="G188" s="8" t="s">
        <v>156</v>
      </c>
      <c r="H188" s="12" t="s">
        <v>157</v>
      </c>
      <c r="I188" s="8" t="s">
        <v>68</v>
      </c>
      <c r="J188" s="12"/>
      <c r="K188" s="8" t="s">
        <v>28</v>
      </c>
      <c r="L188" s="8" t="s">
        <v>79</v>
      </c>
      <c r="M188" s="8" t="str">
        <f>VLOOKUP(Vehiculos202210[[#This Row],[Proyecto]],[5]Proyectos!$C$6:$H$44,2)</f>
        <v>COI-COI-F02-0015</v>
      </c>
      <c r="N188" s="8" t="str">
        <f>VLOOKUP(Vehiculos202210[[#This Row],[Proyecto]],[5]Proyectos!$C$6:$H$44,5)</f>
        <v>Juan Hernandez</v>
      </c>
      <c r="O188" s="8" t="s">
        <v>229</v>
      </c>
      <c r="P188" s="13" t="s">
        <v>787</v>
      </c>
      <c r="Q188" s="35"/>
      <c r="R188" s="14"/>
      <c r="S188" s="42"/>
      <c r="T188" s="31"/>
    </row>
    <row r="189" spans="2:20" x14ac:dyDescent="0.25">
      <c r="B189" s="8">
        <v>178</v>
      </c>
      <c r="C189" s="9">
        <v>45841.646958333331</v>
      </c>
      <c r="D189" s="15" t="s">
        <v>158</v>
      </c>
      <c r="E189" s="21" t="s">
        <v>21</v>
      </c>
      <c r="F189" s="8">
        <v>2019</v>
      </c>
      <c r="G189" s="8" t="s">
        <v>22</v>
      </c>
      <c r="H189" s="8" t="s">
        <v>704</v>
      </c>
      <c r="I189" s="8" t="s">
        <v>68</v>
      </c>
      <c r="J189" s="12"/>
      <c r="K189" s="8" t="s">
        <v>822</v>
      </c>
      <c r="L189" s="8" t="s">
        <v>257</v>
      </c>
      <c r="M189" s="8" t="str">
        <f>VLOOKUP(Vehiculos202210[[#This Row],[Proyecto]],[5]Proyectos!$C$6:$H$44,2)</f>
        <v>IC-TG-F13-0016</v>
      </c>
      <c r="N189" s="8" t="str">
        <f>VLOOKUP(Vehiculos202210[[#This Row],[Proyecto]],[5]Proyectos!$C$6:$H$44,5)</f>
        <v>Gadiel Flores</v>
      </c>
      <c r="O189" s="8" t="s">
        <v>258</v>
      </c>
      <c r="P189" s="13" t="s">
        <v>784</v>
      </c>
      <c r="Q189" s="51" t="s">
        <v>406</v>
      </c>
      <c r="R189" s="14">
        <v>46698</v>
      </c>
      <c r="S189" s="8" t="s">
        <v>255</v>
      </c>
      <c r="T189" s="31"/>
    </row>
    <row r="190" spans="2:20" x14ac:dyDescent="0.25">
      <c r="B190" s="8">
        <v>179</v>
      </c>
      <c r="C190" s="9">
        <v>45841.646958333331</v>
      </c>
      <c r="D190" s="15" t="s">
        <v>159</v>
      </c>
      <c r="E190" s="21" t="s">
        <v>21</v>
      </c>
      <c r="F190" s="8">
        <v>2019</v>
      </c>
      <c r="G190" s="11" t="s">
        <v>22</v>
      </c>
      <c r="H190" s="12" t="s">
        <v>160</v>
      </c>
      <c r="I190" s="8" t="s">
        <v>68</v>
      </c>
      <c r="J190" s="12"/>
      <c r="K190" s="8" t="s">
        <v>236</v>
      </c>
      <c r="L190" s="12" t="s">
        <v>34</v>
      </c>
      <c r="M190" s="8" t="str">
        <f>VLOOKUP(Vehiculos202210[[#This Row],[Proyecto]],[5]Proyectos!$C$6:$H$44,2)</f>
        <v>IC-TG-F09-0019</v>
      </c>
      <c r="N190" s="8" t="str">
        <f>VLOOKUP(Vehiculos202210[[#This Row],[Proyecto]],[5]Proyectos!$C$6:$H$44,5)</f>
        <v>Max Alvarez</v>
      </c>
      <c r="O190" s="8" t="s">
        <v>242</v>
      </c>
      <c r="P190" s="13" t="s">
        <v>580</v>
      </c>
      <c r="Q190" s="51" t="s">
        <v>581</v>
      </c>
      <c r="R190" s="14">
        <v>46060</v>
      </c>
      <c r="S190" s="8" t="s">
        <v>255</v>
      </c>
      <c r="T190" s="31"/>
    </row>
    <row r="191" spans="2:20" x14ac:dyDescent="0.25">
      <c r="B191" s="8">
        <v>180</v>
      </c>
      <c r="C191" s="9">
        <v>45841.646958333331</v>
      </c>
      <c r="D191" s="33" t="s">
        <v>161</v>
      </c>
      <c r="E191" s="21" t="s">
        <v>21</v>
      </c>
      <c r="F191" s="8">
        <v>2019</v>
      </c>
      <c r="G191" s="11" t="s">
        <v>22</v>
      </c>
      <c r="H191" s="12" t="s">
        <v>162</v>
      </c>
      <c r="I191" s="8" t="s">
        <v>68</v>
      </c>
      <c r="J191" s="12"/>
      <c r="K191" s="8" t="s">
        <v>235</v>
      </c>
      <c r="L191" s="8" t="s">
        <v>399</v>
      </c>
      <c r="M191" s="8" t="str">
        <f>VLOOKUP(Vehiculos202210[[#This Row],[Proyecto]],[5]Proyectos!$C$6:$H$44,2)</f>
        <v>IC-CL-V10-0022</v>
      </c>
      <c r="N191" s="8" t="str">
        <f>VLOOKUP(Vehiculos202210[[#This Row],[Proyecto]],[5]Proyectos!$C$6:$H$44,5)</f>
        <v>Oscar Roque</v>
      </c>
      <c r="O191" s="8" t="s">
        <v>233</v>
      </c>
      <c r="P191" s="13" t="s">
        <v>583</v>
      </c>
      <c r="Q191" s="51" t="s">
        <v>223</v>
      </c>
      <c r="R191" s="14">
        <v>45880</v>
      </c>
      <c r="S191" s="8" t="s">
        <v>255</v>
      </c>
      <c r="T191" s="31"/>
    </row>
    <row r="192" spans="2:20" x14ac:dyDescent="0.25">
      <c r="B192" s="8">
        <v>181</v>
      </c>
      <c r="C192" s="9">
        <v>45841.646958333331</v>
      </c>
      <c r="D192" s="15" t="s">
        <v>163</v>
      </c>
      <c r="E192" s="21" t="s">
        <v>21</v>
      </c>
      <c r="F192" s="8">
        <v>2019</v>
      </c>
      <c r="G192" s="11" t="s">
        <v>22</v>
      </c>
      <c r="H192" s="12" t="s">
        <v>164</v>
      </c>
      <c r="I192" s="8" t="s">
        <v>68</v>
      </c>
      <c r="J192" s="12"/>
      <c r="K192" s="8" t="s">
        <v>235</v>
      </c>
      <c r="L192" s="8" t="s">
        <v>561</v>
      </c>
      <c r="M192" s="8" t="str">
        <f>VLOOKUP(Vehiculos202210[[#This Row],[Proyecto]],[5]Proyectos!$C$6:$H$44,2)</f>
        <v>ST-TG-V10-0006</v>
      </c>
      <c r="N192" s="8" t="str">
        <f>VLOOKUP(Vehiculos202210[[#This Row],[Proyecto]],[5]Proyectos!$C$6:$H$44,5)</f>
        <v>Oscar Roque</v>
      </c>
      <c r="O192" s="8" t="s">
        <v>233</v>
      </c>
      <c r="P192" s="13" t="s">
        <v>846</v>
      </c>
      <c r="Q192" s="35" t="s">
        <v>847</v>
      </c>
      <c r="R192" s="14"/>
      <c r="S192" s="8" t="s">
        <v>255</v>
      </c>
      <c r="T192" s="31"/>
    </row>
    <row r="193" spans="2:20" x14ac:dyDescent="0.25">
      <c r="B193" s="8">
        <v>182</v>
      </c>
      <c r="C193" s="9">
        <v>45841.646958333331</v>
      </c>
      <c r="D193" s="34" t="s">
        <v>165</v>
      </c>
      <c r="E193" s="21" t="s">
        <v>21</v>
      </c>
      <c r="F193" s="8">
        <v>2019</v>
      </c>
      <c r="G193" s="11" t="s">
        <v>22</v>
      </c>
      <c r="H193" s="12" t="s">
        <v>166</v>
      </c>
      <c r="I193" s="8" t="s">
        <v>68</v>
      </c>
      <c r="J193" s="12"/>
      <c r="K193" s="8"/>
      <c r="L193" s="8" t="s">
        <v>79</v>
      </c>
      <c r="M193" s="8" t="str">
        <f>VLOOKUP(Vehiculos202210[[#This Row],[Proyecto]],[5]Proyectos!$C$6:$H$44,2)</f>
        <v>COI-COI-F02-0015</v>
      </c>
      <c r="N193" s="8" t="str">
        <f>VLOOKUP(Vehiculos202210[[#This Row],[Proyecto]],[5]Proyectos!$C$6:$H$44,5)</f>
        <v>Juan Hernandez</v>
      </c>
      <c r="O193" s="8" t="s">
        <v>229</v>
      </c>
      <c r="P193" s="13" t="s">
        <v>243</v>
      </c>
      <c r="Q193" s="51"/>
      <c r="R193" s="14"/>
      <c r="S193" s="42"/>
      <c r="T193" s="31"/>
    </row>
    <row r="194" spans="2:20" x14ac:dyDescent="0.25">
      <c r="B194" s="8">
        <v>183</v>
      </c>
      <c r="C194" s="9">
        <v>45841.646958333331</v>
      </c>
      <c r="D194" s="34" t="s">
        <v>167</v>
      </c>
      <c r="E194" s="21" t="s">
        <v>21</v>
      </c>
      <c r="F194" s="8">
        <v>2019</v>
      </c>
      <c r="G194" s="11" t="s">
        <v>22</v>
      </c>
      <c r="H194" s="12" t="s">
        <v>168</v>
      </c>
      <c r="I194" s="8" t="s">
        <v>68</v>
      </c>
      <c r="J194" s="12"/>
      <c r="K194" s="8"/>
      <c r="L194" s="8" t="s">
        <v>79</v>
      </c>
      <c r="M194" s="8" t="str">
        <f>VLOOKUP(Vehiculos202210[[#This Row],[Proyecto]],[5]Proyectos!$C$6:$H$44,2)</f>
        <v>COI-COI-F02-0015</v>
      </c>
      <c r="N194" s="8" t="str">
        <f>VLOOKUP(Vehiculos202210[[#This Row],[Proyecto]],[5]Proyectos!$C$6:$H$44,5)</f>
        <v>Juan Hernandez</v>
      </c>
      <c r="O194" s="8" t="s">
        <v>229</v>
      </c>
      <c r="P194" s="13" t="s">
        <v>243</v>
      </c>
      <c r="Q194" s="51"/>
      <c r="R194" s="14"/>
      <c r="S194" s="42"/>
      <c r="T194" s="31"/>
    </row>
    <row r="195" spans="2:20" x14ac:dyDescent="0.25">
      <c r="B195" s="8">
        <v>184</v>
      </c>
      <c r="C195" s="9">
        <v>45841.646958333331</v>
      </c>
      <c r="D195" s="15" t="s">
        <v>169</v>
      </c>
      <c r="E195" s="21" t="s">
        <v>21</v>
      </c>
      <c r="F195" s="8">
        <v>2019</v>
      </c>
      <c r="G195" s="11" t="s">
        <v>22</v>
      </c>
      <c r="H195" s="12" t="s">
        <v>170</v>
      </c>
      <c r="I195" s="8" t="s">
        <v>68</v>
      </c>
      <c r="J195" s="12"/>
      <c r="K195" s="8" t="s">
        <v>882</v>
      </c>
      <c r="L195" s="8" t="s">
        <v>79</v>
      </c>
      <c r="M195" s="8" t="str">
        <f>VLOOKUP(Vehiculos202210[[#This Row],[Proyecto]],[5]Proyectos!$C$6:$H$44,2)</f>
        <v>COI-COI-F02-0015</v>
      </c>
      <c r="N195" s="8" t="str">
        <f>VLOOKUP(Vehiculos202210[[#This Row],[Proyecto]],[5]Proyectos!$C$6:$H$44,5)</f>
        <v>Juan Hernandez</v>
      </c>
      <c r="O195" s="8" t="s">
        <v>229</v>
      </c>
      <c r="P195" s="13" t="s">
        <v>243</v>
      </c>
      <c r="Q195" s="51"/>
      <c r="R195" s="14"/>
      <c r="S195" s="42"/>
      <c r="T195" s="31"/>
    </row>
    <row r="196" spans="2:20" x14ac:dyDescent="0.25">
      <c r="B196" s="8">
        <v>185</v>
      </c>
      <c r="C196" s="9">
        <v>45841.646958333331</v>
      </c>
      <c r="D196" s="10" t="s">
        <v>213</v>
      </c>
      <c r="E196" s="21" t="s">
        <v>21</v>
      </c>
      <c r="F196" s="8">
        <v>2019</v>
      </c>
      <c r="G196" s="11" t="s">
        <v>22</v>
      </c>
      <c r="H196" s="12" t="s">
        <v>214</v>
      </c>
      <c r="I196" s="8" t="s">
        <v>68</v>
      </c>
      <c r="J196" s="12"/>
      <c r="K196" s="8" t="s">
        <v>28</v>
      </c>
      <c r="L196" s="8" t="s">
        <v>41</v>
      </c>
      <c r="M196" s="8" t="str">
        <f>VLOOKUP(Vehiculos202210[[#This Row],[Proyecto]],[5]Proyectos!$C$6:$H$44,2)</f>
        <v>ST-TG-V05-0005</v>
      </c>
      <c r="N196" s="8" t="str">
        <f>VLOOKUP(Vehiculos202210[[#This Row],[Proyecto]],[5]Proyectos!$C$6:$H$44,5)</f>
        <v>Efrain Mejia</v>
      </c>
      <c r="O196" s="8" t="s">
        <v>527</v>
      </c>
      <c r="P196" s="13" t="s">
        <v>906</v>
      </c>
      <c r="Q196" s="51" t="s">
        <v>750</v>
      </c>
      <c r="R196" s="14" t="s">
        <v>398</v>
      </c>
      <c r="S196" s="8" t="s">
        <v>255</v>
      </c>
      <c r="T196" s="31"/>
    </row>
    <row r="197" spans="2:20" x14ac:dyDescent="0.25">
      <c r="B197" s="8">
        <v>186</v>
      </c>
      <c r="C197" s="9">
        <v>45841.646958333331</v>
      </c>
      <c r="D197" s="15" t="s">
        <v>171</v>
      </c>
      <c r="E197" s="21" t="s">
        <v>21</v>
      </c>
      <c r="F197" s="8">
        <v>2019</v>
      </c>
      <c r="G197" s="11" t="s">
        <v>22</v>
      </c>
      <c r="H197" s="12" t="s">
        <v>172</v>
      </c>
      <c r="I197" s="8" t="s">
        <v>68</v>
      </c>
      <c r="J197" s="12"/>
      <c r="K197" s="8" t="s">
        <v>534</v>
      </c>
      <c r="L197" s="8" t="s">
        <v>237</v>
      </c>
      <c r="M197" s="8" t="str">
        <f>VLOOKUP(Vehiculos202210[[#This Row],[Proyecto]],[5]Proyectos!$C$6:$H$44,2)</f>
        <v>ST-TG-V05-0001</v>
      </c>
      <c r="N197" s="8" t="str">
        <f>VLOOKUP(Vehiculos202210[[#This Row],[Proyecto]],[5]Proyectos!$C$6:$H$44,5)</f>
        <v>Efrain Mejia</v>
      </c>
      <c r="O197" s="8" t="s">
        <v>637</v>
      </c>
      <c r="P197" s="13" t="s">
        <v>757</v>
      </c>
      <c r="Q197" s="51" t="s">
        <v>758</v>
      </c>
      <c r="R197" s="14">
        <v>45929</v>
      </c>
      <c r="S197" s="8" t="s">
        <v>255</v>
      </c>
      <c r="T197" s="31"/>
    </row>
    <row r="198" spans="2:20" x14ac:dyDescent="0.25">
      <c r="B198" s="8">
        <v>187</v>
      </c>
      <c r="C198" s="9">
        <v>45841.646958333331</v>
      </c>
      <c r="D198" s="15" t="s">
        <v>173</v>
      </c>
      <c r="E198" s="21" t="s">
        <v>21</v>
      </c>
      <c r="F198" s="8">
        <v>2019</v>
      </c>
      <c r="G198" s="11" t="s">
        <v>22</v>
      </c>
      <c r="H198" s="12" t="s">
        <v>174</v>
      </c>
      <c r="I198" s="8" t="s">
        <v>68</v>
      </c>
      <c r="J198" s="12"/>
      <c r="K198" s="8" t="s">
        <v>47</v>
      </c>
      <c r="L198" s="8" t="s">
        <v>44</v>
      </c>
      <c r="M198" s="8" t="str">
        <f>VLOOKUP(Vehiculos202210[[#This Row],[Proyecto]],[5]Proyectos!$C$6:$H$44,2)</f>
        <v>IC-SI-F10-0009</v>
      </c>
      <c r="N198" s="8" t="str">
        <f>VLOOKUP(Vehiculos202210[[#This Row],[Proyecto]],[5]Proyectos!$C$6:$H$44,5)</f>
        <v>Oscar Roque</v>
      </c>
      <c r="O198" s="8" t="s">
        <v>45</v>
      </c>
      <c r="P198" s="13" t="s">
        <v>584</v>
      </c>
      <c r="Q198" s="51" t="s">
        <v>383</v>
      </c>
      <c r="R198" s="14">
        <v>46981</v>
      </c>
      <c r="S198" s="8" t="s">
        <v>255</v>
      </c>
      <c r="T198" s="31"/>
    </row>
    <row r="199" spans="2:20" x14ac:dyDescent="0.25">
      <c r="B199" s="8">
        <v>188</v>
      </c>
      <c r="C199" s="9">
        <v>45841.646958333331</v>
      </c>
      <c r="D199" s="15" t="s">
        <v>175</v>
      </c>
      <c r="E199" s="21" t="s">
        <v>21</v>
      </c>
      <c r="F199" s="8">
        <v>2019</v>
      </c>
      <c r="G199" s="11" t="s">
        <v>22</v>
      </c>
      <c r="H199" s="12" t="s">
        <v>644</v>
      </c>
      <c r="I199" s="8" t="s">
        <v>68</v>
      </c>
      <c r="J199" s="12"/>
      <c r="K199" s="8" t="s">
        <v>28</v>
      </c>
      <c r="L199" s="8" t="s">
        <v>44</v>
      </c>
      <c r="M199" s="8" t="str">
        <f>VLOOKUP(Vehiculos202210[[#This Row],[Proyecto]],[5]Proyectos!$C$6:$H$44,2)</f>
        <v>IC-SI-F10-0009</v>
      </c>
      <c r="N199" s="8" t="str">
        <f>VLOOKUP(Vehiculos202210[[#This Row],[Proyecto]],[5]Proyectos!$C$6:$H$44,5)</f>
        <v>Oscar Roque</v>
      </c>
      <c r="O199" s="8" t="s">
        <v>45</v>
      </c>
      <c r="P199" s="13" t="s">
        <v>585</v>
      </c>
      <c r="Q199" s="51" t="s">
        <v>384</v>
      </c>
      <c r="R199" s="14">
        <v>46999</v>
      </c>
      <c r="S199" s="8" t="s">
        <v>255</v>
      </c>
      <c r="T199" s="31"/>
    </row>
    <row r="200" spans="2:20" x14ac:dyDescent="0.25">
      <c r="B200" s="8">
        <v>189</v>
      </c>
      <c r="C200" s="9">
        <v>45841.646958333331</v>
      </c>
      <c r="D200" s="15" t="s">
        <v>176</v>
      </c>
      <c r="E200" s="21" t="s">
        <v>21</v>
      </c>
      <c r="F200" s="8">
        <v>2019</v>
      </c>
      <c r="G200" s="11" t="s">
        <v>22</v>
      </c>
      <c r="H200" s="38" t="s">
        <v>177</v>
      </c>
      <c r="I200" s="8" t="s">
        <v>68</v>
      </c>
      <c r="J200" s="12"/>
      <c r="K200" s="8" t="s">
        <v>235</v>
      </c>
      <c r="L200" s="8" t="s">
        <v>178</v>
      </c>
      <c r="M200" s="8" t="str">
        <f>VLOOKUP(Vehiculos202210[[#This Row],[Proyecto]],[5]Proyectos!$C$6:$H$44,2)</f>
        <v>IC-CL-V10-0003</v>
      </c>
      <c r="N200" s="8" t="str">
        <f>VLOOKUP(Vehiculos202210[[#This Row],[Proyecto]],[5]Proyectos!$C$6:$H$44,5)</f>
        <v>Oscar Roque</v>
      </c>
      <c r="O200" s="8" t="s">
        <v>233</v>
      </c>
      <c r="P200" s="13" t="s">
        <v>586</v>
      </c>
      <c r="Q200" s="35" t="s">
        <v>224</v>
      </c>
      <c r="R200" s="14">
        <v>46323</v>
      </c>
      <c r="S200" s="8" t="s">
        <v>255</v>
      </c>
      <c r="T200" s="31"/>
    </row>
    <row r="201" spans="2:20" x14ac:dyDescent="0.25">
      <c r="B201" s="8">
        <v>190</v>
      </c>
      <c r="C201" s="9">
        <v>45841.646958333331</v>
      </c>
      <c r="D201" s="15" t="s">
        <v>179</v>
      </c>
      <c r="E201" s="21" t="s">
        <v>21</v>
      </c>
      <c r="F201" s="8">
        <v>2019</v>
      </c>
      <c r="G201" s="11" t="s">
        <v>22</v>
      </c>
      <c r="H201" s="12" t="s">
        <v>180</v>
      </c>
      <c r="I201" s="8" t="s">
        <v>68</v>
      </c>
      <c r="J201" s="12"/>
      <c r="K201" s="8" t="s">
        <v>589</v>
      </c>
      <c r="L201" s="8" t="s">
        <v>237</v>
      </c>
      <c r="M201" s="8" t="str">
        <f>VLOOKUP(Vehiculos202210[[#This Row],[Proyecto]],[5]Proyectos!$C$6:$H$44,2)</f>
        <v>ST-TG-V05-0001</v>
      </c>
      <c r="N201" s="8" t="str">
        <f>VLOOKUP(Vehiculos202210[[#This Row],[Proyecto]],[5]Proyectos!$C$6:$H$44,5)</f>
        <v>Efrain Mejia</v>
      </c>
      <c r="O201" s="8" t="s">
        <v>637</v>
      </c>
      <c r="P201" s="13" t="s">
        <v>373</v>
      </c>
      <c r="Q201" s="51" t="s">
        <v>369</v>
      </c>
      <c r="R201" s="14">
        <v>45934</v>
      </c>
      <c r="S201" s="8" t="s">
        <v>255</v>
      </c>
      <c r="T201" s="31"/>
    </row>
    <row r="202" spans="2:20" x14ac:dyDescent="0.25">
      <c r="B202" s="8">
        <v>191</v>
      </c>
      <c r="C202" s="9">
        <v>45841.646958333331</v>
      </c>
      <c r="D202" s="15" t="s">
        <v>183</v>
      </c>
      <c r="E202" s="21" t="s">
        <v>21</v>
      </c>
      <c r="F202" s="8">
        <v>2019</v>
      </c>
      <c r="G202" s="11" t="s">
        <v>22</v>
      </c>
      <c r="H202" s="12" t="s">
        <v>184</v>
      </c>
      <c r="I202" s="8" t="s">
        <v>68</v>
      </c>
      <c r="J202" s="12"/>
      <c r="K202" s="8" t="s">
        <v>43</v>
      </c>
      <c r="L202" s="8" t="s">
        <v>29</v>
      </c>
      <c r="M202" s="8" t="str">
        <f>VLOOKUP(Vehiculos202210[[#This Row],[Proyecto]],[5]Proyectos!$C$6:$H$44,2)</f>
        <v>IC-TG-F04-0015</v>
      </c>
      <c r="N202" s="8" t="str">
        <f>VLOOKUP(Vehiculos202210[[#This Row],[Proyecto]],[5]Proyectos!$C$6:$H$44,5)</f>
        <v>Marco Callejas</v>
      </c>
      <c r="O202" s="8" t="s">
        <v>30</v>
      </c>
      <c r="P202" s="13" t="s">
        <v>181</v>
      </c>
      <c r="Q202" s="51" t="s">
        <v>182</v>
      </c>
      <c r="R202" s="14">
        <v>45449</v>
      </c>
      <c r="S202" s="42"/>
      <c r="T202" s="31"/>
    </row>
    <row r="203" spans="2:20" x14ac:dyDescent="0.25">
      <c r="B203" s="8">
        <v>192</v>
      </c>
      <c r="C203" s="9">
        <v>45841.646958333331</v>
      </c>
      <c r="D203" s="15" t="s">
        <v>185</v>
      </c>
      <c r="E203" s="21" t="s">
        <v>155</v>
      </c>
      <c r="F203" s="8">
        <v>2019</v>
      </c>
      <c r="G203" s="8" t="s">
        <v>192</v>
      </c>
      <c r="H203" s="12" t="s">
        <v>186</v>
      </c>
      <c r="I203" s="8" t="s">
        <v>68</v>
      </c>
      <c r="J203" s="12"/>
      <c r="K203" s="8" t="s">
        <v>28</v>
      </c>
      <c r="L203" s="8" t="s">
        <v>41</v>
      </c>
      <c r="M203" s="8" t="str">
        <f>VLOOKUP(Vehiculos202210[[#This Row],[Proyecto]],[5]Proyectos!$C$6:$H$44,2)</f>
        <v>ST-TG-V05-0005</v>
      </c>
      <c r="N203" s="8" t="str">
        <f>VLOOKUP(Vehiculos202210[[#This Row],[Proyecto]],[5]Proyectos!$C$6:$H$44,5)</f>
        <v>Efrain Mejia</v>
      </c>
      <c r="O203" s="8" t="s">
        <v>527</v>
      </c>
      <c r="P203" s="13" t="s">
        <v>683</v>
      </c>
      <c r="Q203" s="51" t="s">
        <v>283</v>
      </c>
      <c r="R203" s="14">
        <v>45598</v>
      </c>
      <c r="S203" s="8" t="s">
        <v>255</v>
      </c>
      <c r="T203" s="31"/>
    </row>
    <row r="204" spans="2:20" x14ac:dyDescent="0.25">
      <c r="B204" s="8">
        <v>193</v>
      </c>
      <c r="C204" s="9">
        <v>45841.646958333331</v>
      </c>
      <c r="D204" s="15" t="s">
        <v>187</v>
      </c>
      <c r="E204" s="8" t="s">
        <v>21</v>
      </c>
      <c r="F204" s="8">
        <v>2019</v>
      </c>
      <c r="G204" s="11" t="s">
        <v>22</v>
      </c>
      <c r="H204" s="12" t="s">
        <v>188</v>
      </c>
      <c r="I204" s="8" t="s">
        <v>68</v>
      </c>
      <c r="J204" s="12"/>
      <c r="K204" s="8" t="s">
        <v>28</v>
      </c>
      <c r="L204" s="8" t="s">
        <v>87</v>
      </c>
      <c r="M204" s="8" t="str">
        <f>VLOOKUP(Vehiculos202210[[#This Row],[Proyecto]],[5]Proyectos!$C$6:$H$44,2)</f>
        <v>-</v>
      </c>
      <c r="N204" s="8" t="str">
        <f>VLOOKUP(Vehiculos202210[[#This Row],[Proyecto]],[5]Proyectos!$C$6:$H$44,5)</f>
        <v>-</v>
      </c>
      <c r="O204" s="8" t="s">
        <v>229</v>
      </c>
      <c r="P204" s="13" t="s">
        <v>788</v>
      </c>
      <c r="Q204" s="51"/>
      <c r="R204" s="14"/>
      <c r="S204" s="8" t="s">
        <v>255</v>
      </c>
      <c r="T204" s="31"/>
    </row>
    <row r="205" spans="2:20" x14ac:dyDescent="0.25">
      <c r="B205" s="8">
        <v>194</v>
      </c>
      <c r="C205" s="9">
        <v>45841.646958333331</v>
      </c>
      <c r="D205" s="33" t="s">
        <v>189</v>
      </c>
      <c r="E205" s="39" t="s">
        <v>83</v>
      </c>
      <c r="F205" s="12">
        <v>2019</v>
      </c>
      <c r="G205" s="11" t="s">
        <v>22</v>
      </c>
      <c r="H205" s="12" t="s">
        <v>190</v>
      </c>
      <c r="I205" s="8" t="s">
        <v>68</v>
      </c>
      <c r="J205" s="12"/>
      <c r="K205" s="12" t="s">
        <v>28</v>
      </c>
      <c r="L205" s="8" t="s">
        <v>87</v>
      </c>
      <c r="M205" s="8" t="str">
        <f>VLOOKUP(Vehiculos202210[[#This Row],[Proyecto]],[5]Proyectos!$C$6:$H$44,2)</f>
        <v>-</v>
      </c>
      <c r="N205" s="8" t="str">
        <f>VLOOKUP(Vehiculos202210[[#This Row],[Proyecto]],[5]Proyectos!$C$6:$H$44,5)</f>
        <v>-</v>
      </c>
      <c r="O205" s="8" t="s">
        <v>229</v>
      </c>
      <c r="P205" s="27" t="s">
        <v>243</v>
      </c>
      <c r="Q205" s="51"/>
      <c r="R205" s="16"/>
      <c r="S205" s="8"/>
      <c r="T205" s="31"/>
    </row>
    <row r="206" spans="2:20" x14ac:dyDescent="0.25">
      <c r="B206" s="8">
        <v>195</v>
      </c>
      <c r="C206" s="9">
        <v>45841.646958333331</v>
      </c>
      <c r="D206" s="15" t="s">
        <v>191</v>
      </c>
      <c r="E206" s="21" t="s">
        <v>155</v>
      </c>
      <c r="F206" s="8">
        <v>2019</v>
      </c>
      <c r="G206" s="11" t="s">
        <v>192</v>
      </c>
      <c r="H206" s="12" t="s">
        <v>193</v>
      </c>
      <c r="I206" s="8" t="s">
        <v>68</v>
      </c>
      <c r="J206" s="12"/>
      <c r="K206" s="8" t="s">
        <v>28</v>
      </c>
      <c r="L206" s="8" t="s">
        <v>79</v>
      </c>
      <c r="M206" s="8" t="str">
        <f>VLOOKUP(Vehiculos202210[[#This Row],[Proyecto]],[5]Proyectos!$C$6:$H$44,2)</f>
        <v>COI-COI-F02-0015</v>
      </c>
      <c r="N206" s="8" t="str">
        <f>VLOOKUP(Vehiculos202210[[#This Row],[Proyecto]],[5]Proyectos!$C$6:$H$44,5)</f>
        <v>Juan Hernandez</v>
      </c>
      <c r="O206" s="8" t="s">
        <v>229</v>
      </c>
      <c r="P206" s="13" t="s">
        <v>243</v>
      </c>
      <c r="Q206" s="51"/>
      <c r="R206" s="14"/>
      <c r="S206" s="8"/>
      <c r="T206" s="31"/>
    </row>
    <row r="207" spans="2:20" x14ac:dyDescent="0.25">
      <c r="B207" s="8">
        <v>196</v>
      </c>
      <c r="C207" s="9">
        <v>45841.646958333331</v>
      </c>
      <c r="D207" s="15" t="s">
        <v>194</v>
      </c>
      <c r="E207" s="21" t="s">
        <v>155</v>
      </c>
      <c r="F207" s="8">
        <v>2019</v>
      </c>
      <c r="G207" s="11" t="s">
        <v>192</v>
      </c>
      <c r="H207" s="8" t="s">
        <v>195</v>
      </c>
      <c r="I207" s="8" t="s">
        <v>68</v>
      </c>
      <c r="J207" s="12"/>
      <c r="K207" s="8" t="s">
        <v>28</v>
      </c>
      <c r="L207" s="8" t="s">
        <v>79</v>
      </c>
      <c r="M207" s="8" t="str">
        <f>VLOOKUP(Vehiculos202210[[#This Row],[Proyecto]],[5]Proyectos!$C$6:$H$44,2)</f>
        <v>COI-COI-F02-0015</v>
      </c>
      <c r="N207" s="8" t="str">
        <f>VLOOKUP(Vehiculos202210[[#This Row],[Proyecto]],[5]Proyectos!$C$6:$H$44,5)</f>
        <v>Juan Hernandez</v>
      </c>
      <c r="O207" s="8" t="s">
        <v>229</v>
      </c>
      <c r="P207" s="13" t="s">
        <v>243</v>
      </c>
      <c r="Q207" s="35"/>
      <c r="R207" s="14"/>
      <c r="S207" s="8"/>
      <c r="T207" s="31"/>
    </row>
    <row r="208" spans="2:20" x14ac:dyDescent="0.25">
      <c r="B208" s="8">
        <v>197</v>
      </c>
      <c r="C208" s="9">
        <v>45841.646958333331</v>
      </c>
      <c r="D208" s="15" t="s">
        <v>196</v>
      </c>
      <c r="E208" s="21" t="s">
        <v>21</v>
      </c>
      <c r="F208" s="8">
        <v>2019</v>
      </c>
      <c r="G208" s="8" t="s">
        <v>22</v>
      </c>
      <c r="H208" s="12" t="s">
        <v>197</v>
      </c>
      <c r="I208" s="8" t="s">
        <v>68</v>
      </c>
      <c r="J208" s="12"/>
      <c r="K208" s="8" t="s">
        <v>28</v>
      </c>
      <c r="L208" s="8" t="s">
        <v>79</v>
      </c>
      <c r="M208" s="8" t="str">
        <f>VLOOKUP(Vehiculos202210[[#This Row],[Proyecto]],[5]Proyectos!$C$6:$H$44,2)</f>
        <v>COI-COI-F02-0015</v>
      </c>
      <c r="N208" s="8" t="str">
        <f>VLOOKUP(Vehiculos202210[[#This Row],[Proyecto]],[5]Proyectos!$C$6:$H$44,5)</f>
        <v>Juan Hernandez</v>
      </c>
      <c r="O208" s="8" t="s">
        <v>229</v>
      </c>
      <c r="P208" s="13"/>
      <c r="Q208" s="51"/>
      <c r="R208" s="14"/>
      <c r="S208" s="8"/>
      <c r="T208" s="31"/>
    </row>
    <row r="209" spans="2:20" x14ac:dyDescent="0.25">
      <c r="B209" s="8">
        <v>198</v>
      </c>
      <c r="C209" s="9">
        <v>45841.646958333331</v>
      </c>
      <c r="D209" s="15" t="s">
        <v>198</v>
      </c>
      <c r="E209" s="21" t="s">
        <v>21</v>
      </c>
      <c r="F209" s="8">
        <v>2019</v>
      </c>
      <c r="G209" s="11" t="s">
        <v>22</v>
      </c>
      <c r="H209" s="12" t="s">
        <v>199</v>
      </c>
      <c r="I209" s="8" t="s">
        <v>68</v>
      </c>
      <c r="J209" s="12"/>
      <c r="K209" s="8" t="s">
        <v>43</v>
      </c>
      <c r="L209" s="8" t="s">
        <v>809</v>
      </c>
      <c r="M209" s="8" t="str">
        <f>VLOOKUP(Vehiculos202210[[#This Row],[Proyecto]],[5]Proyectos!$C$6:$H$44,2)</f>
        <v>IC-HW-V05-0004</v>
      </c>
      <c r="N209" s="8" t="str">
        <f>VLOOKUP(Vehiculos202210[[#This Row],[Proyecto]],[5]Proyectos!$C$6:$H$44,5)</f>
        <v>Efrain Mejia</v>
      </c>
      <c r="O209" s="8" t="s">
        <v>249</v>
      </c>
      <c r="P209" s="13" t="s">
        <v>779</v>
      </c>
      <c r="Q209" s="51" t="s">
        <v>780</v>
      </c>
      <c r="R209" s="14">
        <v>46206</v>
      </c>
      <c r="S209" s="8" t="s">
        <v>255</v>
      </c>
      <c r="T209" s="31"/>
    </row>
    <row r="210" spans="2:20" x14ac:dyDescent="0.25">
      <c r="B210" s="8">
        <v>199</v>
      </c>
      <c r="C210" s="9">
        <v>45841.646958333331</v>
      </c>
      <c r="D210" s="15" t="s">
        <v>200</v>
      </c>
      <c r="E210" s="21" t="s">
        <v>155</v>
      </c>
      <c r="F210" s="8">
        <v>2019</v>
      </c>
      <c r="G210" s="11" t="s">
        <v>215</v>
      </c>
      <c r="H210" s="12" t="s">
        <v>201</v>
      </c>
      <c r="I210" s="8" t="s">
        <v>68</v>
      </c>
      <c r="J210" s="12"/>
      <c r="K210" s="8" t="s">
        <v>43</v>
      </c>
      <c r="L210" s="8" t="s">
        <v>809</v>
      </c>
      <c r="M210" s="8" t="str">
        <f>VLOOKUP(Vehiculos202210[[#This Row],[Proyecto]],[5]Proyectos!$C$6:$H$44,2)</f>
        <v>IC-HW-V05-0004</v>
      </c>
      <c r="N210" s="8" t="str">
        <f>VLOOKUP(Vehiculos202210[[#This Row],[Proyecto]],[5]Proyectos!$C$6:$H$44,5)</f>
        <v>Efrain Mejia</v>
      </c>
      <c r="O210" s="8" t="s">
        <v>249</v>
      </c>
      <c r="P210" s="13" t="s">
        <v>816</v>
      </c>
      <c r="Q210" s="51" t="s">
        <v>817</v>
      </c>
      <c r="R210" s="14" t="s">
        <v>398</v>
      </c>
      <c r="S210" s="8" t="s">
        <v>255</v>
      </c>
      <c r="T210" s="31"/>
    </row>
    <row r="211" spans="2:20" x14ac:dyDescent="0.25">
      <c r="B211" s="8">
        <v>200</v>
      </c>
      <c r="C211" s="9">
        <v>45841.646958333331</v>
      </c>
      <c r="D211" s="15" t="s">
        <v>202</v>
      </c>
      <c r="E211" s="8" t="s">
        <v>21</v>
      </c>
      <c r="F211" s="8">
        <v>2019</v>
      </c>
      <c r="G211" s="11" t="s">
        <v>22</v>
      </c>
      <c r="H211" s="12" t="s">
        <v>203</v>
      </c>
      <c r="I211" s="8" t="s">
        <v>68</v>
      </c>
      <c r="J211" s="12"/>
      <c r="K211" s="8" t="s">
        <v>236</v>
      </c>
      <c r="L211" s="8" t="s">
        <v>237</v>
      </c>
      <c r="M211" s="8" t="str">
        <f>VLOOKUP(Vehiculos202210[[#This Row],[Proyecto]],[5]Proyectos!$C$6:$H$44,2)</f>
        <v>ST-TG-V05-0001</v>
      </c>
      <c r="N211" s="8" t="str">
        <f>VLOOKUP(Vehiculos202210[[#This Row],[Proyecto]],[5]Proyectos!$C$6:$H$44,5)</f>
        <v>Efrain Mejia</v>
      </c>
      <c r="O211" s="8" t="s">
        <v>637</v>
      </c>
      <c r="P211" s="13" t="s">
        <v>253</v>
      </c>
      <c r="Q211" s="51" t="s">
        <v>226</v>
      </c>
      <c r="R211" s="14">
        <v>46082</v>
      </c>
      <c r="S211" s="8" t="s">
        <v>255</v>
      </c>
    </row>
    <row r="212" spans="2:20" x14ac:dyDescent="0.25">
      <c r="B212" s="8">
        <v>201</v>
      </c>
      <c r="C212" s="9">
        <v>45841.646958333331</v>
      </c>
      <c r="D212" s="15" t="s">
        <v>670</v>
      </c>
      <c r="E212" s="21" t="s">
        <v>671</v>
      </c>
      <c r="F212" s="8">
        <v>2006</v>
      </c>
      <c r="G212" s="11">
        <v>7600</v>
      </c>
      <c r="H212" s="12" t="s">
        <v>672</v>
      </c>
      <c r="I212" s="8" t="s">
        <v>68</v>
      </c>
      <c r="J212" s="12"/>
      <c r="K212" s="8" t="s">
        <v>28</v>
      </c>
      <c r="L212" s="8" t="s">
        <v>237</v>
      </c>
      <c r="M212" s="8" t="str">
        <f>VLOOKUP(Vehiculos202210[[#This Row],[Proyecto]],[5]Proyectos!$C$6:$H$44,2)</f>
        <v>ST-TG-V05-0001</v>
      </c>
      <c r="N212" s="8" t="str">
        <f>VLOOKUP(Vehiculos202210[[#This Row],[Proyecto]],[5]Proyectos!$C$6:$H$44,5)</f>
        <v>Efrain Mejia</v>
      </c>
      <c r="O212" s="8" t="s">
        <v>637</v>
      </c>
      <c r="P212" s="13" t="s">
        <v>884</v>
      </c>
      <c r="Q212" s="51" t="s">
        <v>885</v>
      </c>
      <c r="R212" s="14" t="s">
        <v>886</v>
      </c>
      <c r="S212" s="8" t="s">
        <v>255</v>
      </c>
      <c r="T212" s="31"/>
    </row>
    <row r="213" spans="2:20" x14ac:dyDescent="0.25">
      <c r="B213" s="8">
        <v>202</v>
      </c>
      <c r="C213" s="9">
        <v>45841.646958333331</v>
      </c>
      <c r="D213" s="15" t="s">
        <v>673</v>
      </c>
      <c r="E213" s="21" t="s">
        <v>21</v>
      </c>
      <c r="F213" s="8">
        <v>2016</v>
      </c>
      <c r="G213" s="8" t="s">
        <v>22</v>
      </c>
      <c r="H213" s="12"/>
      <c r="I213" s="8" t="s">
        <v>68</v>
      </c>
      <c r="J213" s="12"/>
      <c r="K213" s="8" t="s">
        <v>28</v>
      </c>
      <c r="L213" s="8" t="s">
        <v>385</v>
      </c>
      <c r="M213" s="8" t="str">
        <f>VLOOKUP(Vehiculos202210[[#This Row],[Proyecto]],[5]Proyectos!$C$6:$H$44,2)</f>
        <v>ST-TG-V05-0009</v>
      </c>
      <c r="N213" s="8" t="str">
        <f>VLOOKUP(Vehiculos202210[[#This Row],[Proyecto]],[5]Proyectos!$C$6:$H$44,5)</f>
        <v>Efrain Mejia</v>
      </c>
      <c r="O213" s="8" t="s">
        <v>527</v>
      </c>
      <c r="P213" s="13" t="s">
        <v>241</v>
      </c>
      <c r="Q213" s="51" t="s">
        <v>271</v>
      </c>
      <c r="R213" s="14">
        <v>45847</v>
      </c>
      <c r="S213" s="8" t="s">
        <v>255</v>
      </c>
      <c r="T213" s="31"/>
    </row>
    <row r="214" spans="2:20" x14ac:dyDescent="0.25">
      <c r="C214" s="23"/>
      <c r="E214" s="1"/>
      <c r="F214" s="1"/>
      <c r="I214" s="36"/>
      <c r="N214" s="50"/>
      <c r="P214" s="37"/>
      <c r="S214" s="3"/>
    </row>
    <row r="215" spans="2:20" x14ac:dyDescent="0.25">
      <c r="B215" s="19" t="s">
        <v>3</v>
      </c>
      <c r="C215" s="20" t="s">
        <v>204</v>
      </c>
    </row>
    <row r="216" spans="2:20" x14ac:dyDescent="0.25">
      <c r="B216" s="21"/>
      <c r="C216" s="22"/>
    </row>
    <row r="217" spans="2:20" x14ac:dyDescent="0.25">
      <c r="B217" s="21">
        <f>IF(C218&lt;&gt;"",B218+1,"")</f>
        <v>2</v>
      </c>
      <c r="C217" s="22">
        <v>44929.47589652778</v>
      </c>
    </row>
    <row r="218" spans="2:20" x14ac:dyDescent="0.25">
      <c r="B218" s="21">
        <f>IF(C218&lt;&gt;"",B219+1,"")</f>
        <v>1</v>
      </c>
      <c r="C218" s="22">
        <v>44901.599083680558</v>
      </c>
    </row>
    <row r="224" spans="2:20" x14ac:dyDescent="0.25">
      <c r="C224" s="23"/>
      <c r="D224" s="25"/>
      <c r="E224" s="23"/>
      <c r="F224" s="23"/>
      <c r="G224" s="25"/>
      <c r="H224" s="25"/>
      <c r="I224" s="26"/>
      <c r="J224" s="25"/>
      <c r="K224" s="25"/>
      <c r="L224" s="25"/>
      <c r="M224" s="25"/>
      <c r="N224" s="25"/>
    </row>
    <row r="225" spans="3:14" x14ac:dyDescent="0.25">
      <c r="C225" s="23"/>
      <c r="D225" s="25"/>
      <c r="E225" s="23"/>
      <c r="F225" s="23"/>
      <c r="G225" s="25"/>
      <c r="H225" s="25"/>
      <c r="I225" s="26"/>
      <c r="J225" s="25"/>
      <c r="K225" s="25"/>
      <c r="L225" s="25"/>
      <c r="M225" s="25"/>
      <c r="N225" s="25"/>
    </row>
    <row r="226" spans="3:14" x14ac:dyDescent="0.25">
      <c r="C226" s="23"/>
      <c r="D226" s="25"/>
      <c r="E226" s="23"/>
      <c r="F226" s="23"/>
      <c r="G226" s="25"/>
      <c r="H226" s="25"/>
      <c r="I226" s="26"/>
      <c r="J226" s="25"/>
      <c r="K226" s="25"/>
      <c r="L226" s="25"/>
      <c r="M226" s="25"/>
      <c r="N226" s="25"/>
    </row>
  </sheetData>
  <mergeCells count="2">
    <mergeCell ref="C6:D6"/>
    <mergeCell ref="E7:P9"/>
  </mergeCells>
  <conditionalFormatting sqref="D12:D118 D120:D214">
    <cfRule type="duplicateValues" dxfId="68" priority="3"/>
    <cfRule type="duplicateValues" dxfId="67" priority="4"/>
  </conditionalFormatting>
  <conditionalFormatting sqref="D119">
    <cfRule type="duplicateValues" dxfId="66" priority="1"/>
    <cfRule type="duplicateValues" dxfId="65" priority="2"/>
  </conditionalFormatting>
  <conditionalFormatting sqref="P119">
    <cfRule type="duplicateValues" dxfId="64" priority="5"/>
  </conditionalFormatting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W22</vt:lpstr>
      <vt:lpstr>W23</vt:lpstr>
      <vt:lpstr>W24</vt:lpstr>
      <vt:lpstr>W25</vt:lpstr>
      <vt:lpstr>W26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Calix</dc:creator>
  <cp:lastModifiedBy>Joselyn Calix</cp:lastModifiedBy>
  <dcterms:created xsi:type="dcterms:W3CDTF">2023-02-21T20:56:14Z</dcterms:created>
  <dcterms:modified xsi:type="dcterms:W3CDTF">2025-07-03T21:38:53Z</dcterms:modified>
</cp:coreProperties>
</file>